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6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<sst xmlns="http://schemas.openxmlformats.org/spreadsheetml/2006/main" count="634" uniqueCount="311">
  <si>
    <t>Einnahmen</t>
  </si>
  <si>
    <t>Zinsen</t>
  </si>
  <si>
    <t>Miete</t>
  </si>
  <si>
    <t>Mietnebenkosten</t>
  </si>
  <si>
    <t>Spenden</t>
  </si>
  <si>
    <t>Mitgliedsbeiträge</t>
  </si>
  <si>
    <t>Ausgaben</t>
  </si>
  <si>
    <t>Nachlässe</t>
  </si>
  <si>
    <t>Abschreibungen</t>
  </si>
  <si>
    <t>Zivi Personalkosten</t>
  </si>
  <si>
    <t>Sachausgaben</t>
  </si>
  <si>
    <t>abzüglich Einnahmen</t>
  </si>
  <si>
    <t>Der Betrag wird wie folgt umgelegt:</t>
  </si>
  <si>
    <t>PVG</t>
  </si>
  <si>
    <t>Fuhrpark</t>
  </si>
  <si>
    <t>Sozialstation</t>
  </si>
  <si>
    <t xml:space="preserve"> </t>
  </si>
  <si>
    <t>Kostenstelle 907 Fuhrpark</t>
  </si>
  <si>
    <t>Fahrtkostenerstattungen</t>
  </si>
  <si>
    <t>Treibstoffe</t>
  </si>
  <si>
    <t>Instandhaltung</t>
  </si>
  <si>
    <t>Versicherungen</t>
  </si>
  <si>
    <t>Aufteilung</t>
  </si>
  <si>
    <t>MSD</t>
  </si>
  <si>
    <t>Rücklagenentnahme</t>
  </si>
  <si>
    <t xml:space="preserve">Sachaufwand </t>
  </si>
  <si>
    <t>Aufteilung:</t>
  </si>
  <si>
    <t>Personalkosten</t>
  </si>
  <si>
    <t>Fahrtkosten</t>
  </si>
  <si>
    <t>Büromaterial</t>
  </si>
  <si>
    <t>Porto</t>
  </si>
  <si>
    <t>Software</t>
  </si>
  <si>
    <t>Abschreibungen auf EDV</t>
  </si>
  <si>
    <t>Verwaltung</t>
  </si>
  <si>
    <t>Pflegestufe I</t>
  </si>
  <si>
    <t>Pflegestufe I Selbstz.</t>
  </si>
  <si>
    <t>Pflegestufe II</t>
  </si>
  <si>
    <t>Pflegestufe III</t>
  </si>
  <si>
    <t>Nachtrufbereitschaft</t>
  </si>
  <si>
    <t>Erträge</t>
  </si>
  <si>
    <t>Ertrag Familienpflege</t>
  </si>
  <si>
    <t>Ersätze</t>
  </si>
  <si>
    <t xml:space="preserve">Essen auf Rädern </t>
  </si>
  <si>
    <t>Lebensmittel</t>
  </si>
  <si>
    <t>Energie</t>
  </si>
  <si>
    <t>Büro</t>
  </si>
  <si>
    <t>Honorare</t>
  </si>
  <si>
    <t>Pflegebesuche</t>
  </si>
  <si>
    <t>Berufsgenossenschaft</t>
  </si>
  <si>
    <t>Reisekosten</t>
  </si>
  <si>
    <t>Essen auf Rädern</t>
  </si>
  <si>
    <t>Familienpflege</t>
  </si>
  <si>
    <t>Bundesamt für Zivildienst</t>
  </si>
  <si>
    <t>davon Stadt Kornwestheim</t>
  </si>
  <si>
    <t>Kostenstelle 990 Pflegeteam</t>
  </si>
  <si>
    <t>Kostenstelle 997 Sozialstation</t>
  </si>
  <si>
    <t>Zivildienstleistende</t>
  </si>
  <si>
    <t>Kostenstelle 902 Verwaltung</t>
  </si>
  <si>
    <t>Abmangel</t>
  </si>
  <si>
    <t>Zusammenstellung</t>
  </si>
  <si>
    <t>Abmangel an Kostenstelle 997</t>
  </si>
  <si>
    <t>Betreuungsaufwand</t>
  </si>
  <si>
    <t>Summe Einnahmen</t>
  </si>
  <si>
    <t>Summe Ausgaben</t>
  </si>
  <si>
    <t>Hausgebühren</t>
  </si>
  <si>
    <t>Ertrag Pflegestufe 0</t>
  </si>
  <si>
    <t>Aufwand für Verwaltung</t>
  </si>
  <si>
    <t>Gebäudeunterhaltung</t>
  </si>
  <si>
    <t>Verwaltungsaufwendungen</t>
  </si>
  <si>
    <t>Kfz-Steuer</t>
  </si>
  <si>
    <t>Verlust aus Schadensfällen</t>
  </si>
  <si>
    <t>pfleg. mediz. Bedarf</t>
  </si>
  <si>
    <t>Werbung, Repräsentation</t>
  </si>
  <si>
    <t>Seite 1</t>
  </si>
  <si>
    <t>Seite 2</t>
  </si>
  <si>
    <t>Seite 3</t>
  </si>
  <si>
    <t>Seite 4</t>
  </si>
  <si>
    <t>Seite 5</t>
  </si>
  <si>
    <t>Seite 6</t>
  </si>
  <si>
    <t>Seite 7</t>
  </si>
  <si>
    <t>Seite 9</t>
  </si>
  <si>
    <t>Seite 10</t>
  </si>
  <si>
    <t>Seite 12</t>
  </si>
  <si>
    <t>Seite 13</t>
  </si>
  <si>
    <t>Zuschüsse</t>
  </si>
  <si>
    <t>Seite 14</t>
  </si>
  <si>
    <t>Seite 8</t>
  </si>
  <si>
    <t>Auflösung Sonderposten</t>
  </si>
  <si>
    <t>Ansatz 2001</t>
  </si>
  <si>
    <t>Beratung und Prüfung</t>
  </si>
  <si>
    <t>Sachaufwand Fort-und Weiterb</t>
  </si>
  <si>
    <t>Kostenerstattung für Arbeitnehmer</t>
  </si>
  <si>
    <t>Bücher, Zeitschriften</t>
  </si>
  <si>
    <t>Instandhaltung Gebäude</t>
  </si>
  <si>
    <t>Zuschüsse Stadt PDL</t>
  </si>
  <si>
    <t>Sonstige Personalaufwendungen</t>
  </si>
  <si>
    <t>Hausverbrauch, Hausschmuck</t>
  </si>
  <si>
    <t>Werbung</t>
  </si>
  <si>
    <t>Instandhaltung techn. Anlagen</t>
  </si>
  <si>
    <t>externe Verwaltungsarb.,Software</t>
  </si>
  <si>
    <t>Zuschüsse Stadt Kornwestheim</t>
  </si>
  <si>
    <t>Aushilfen</t>
  </si>
  <si>
    <t>Zuschüsse Land</t>
  </si>
  <si>
    <t>Fort- und Weiterbildung</t>
  </si>
  <si>
    <t>Personalkosten Hauswirt.</t>
  </si>
  <si>
    <t>Seite 11</t>
  </si>
  <si>
    <t>Stadt Kornwestheim Personalkostenzuschuss</t>
  </si>
  <si>
    <t>Fernmeldekosten</t>
  </si>
  <si>
    <t>Reinigungskraft</t>
  </si>
  <si>
    <t>PDL + stellvertr. PDL</t>
  </si>
  <si>
    <t>Personalkosten Familienpflege</t>
  </si>
  <si>
    <t>Ert. aus Abgang von AV</t>
  </si>
  <si>
    <t>Schadensersatz</t>
  </si>
  <si>
    <t>Betriebsfremde Aufwendungen</t>
  </si>
  <si>
    <t>Betriebs- und Sachkosten</t>
  </si>
  <si>
    <t>Sonstige Materialaufwendungen</t>
  </si>
  <si>
    <t xml:space="preserve">Erstattungen </t>
  </si>
  <si>
    <t>Telefon</t>
  </si>
  <si>
    <t>Mieten, Pachten</t>
  </si>
  <si>
    <t>Personalkosten Pflege Fachkräfte</t>
  </si>
  <si>
    <t>Personalkosten Pflege erg. Hilfen</t>
  </si>
  <si>
    <t>Sonderposten</t>
  </si>
  <si>
    <t>Porto/Telefon</t>
  </si>
  <si>
    <t>Einnahmen  reiner 0-Bereich</t>
  </si>
  <si>
    <t xml:space="preserve">Erträge </t>
  </si>
  <si>
    <t>Kommune</t>
  </si>
  <si>
    <t>Spielstube</t>
  </si>
  <si>
    <t>Seite 18</t>
  </si>
  <si>
    <t>Seite 20</t>
  </si>
  <si>
    <t>Seite 19</t>
  </si>
  <si>
    <t>Auflösung Rückstellungen</t>
  </si>
  <si>
    <t>Seite 16</t>
  </si>
  <si>
    <t>11/12</t>
  </si>
  <si>
    <t>Seite 17</t>
  </si>
  <si>
    <t>Seniorenwohnanlage 915</t>
  </si>
  <si>
    <t>Kostenstelle 996 Zivildienstleistende/FSJ</t>
  </si>
  <si>
    <t>Festangestellte MA</t>
  </si>
  <si>
    <t>Ersatz PVG</t>
  </si>
  <si>
    <t>Einsatzleitungen</t>
  </si>
  <si>
    <t>Gehalt Einsatzleitungen</t>
  </si>
  <si>
    <t>Gehalt Einsatzleitungen (20%)</t>
  </si>
  <si>
    <t>Weiterleitung NBH</t>
  </si>
  <si>
    <t xml:space="preserve">Kostenstelle 901 </t>
  </si>
  <si>
    <t>Kostenstelle 915</t>
  </si>
  <si>
    <t>Kostenstelle  929</t>
  </si>
  <si>
    <t>Kostenstelle  971</t>
  </si>
  <si>
    <t>Hauswirtschaft 0-Bereich  (Nachbarschaftshilfe)</t>
  </si>
  <si>
    <t>Pflege 0- Bereich Selbstzahler</t>
  </si>
  <si>
    <t xml:space="preserve">Kostenstelle 979 </t>
  </si>
  <si>
    <t>Behandlungspflege SGB V</t>
  </si>
  <si>
    <t>Familienpflege SGB V</t>
  </si>
  <si>
    <t>Kostenstelle 988</t>
  </si>
  <si>
    <t>Demenzgruppe</t>
  </si>
  <si>
    <t xml:space="preserve">Kostenstelle 994 </t>
  </si>
  <si>
    <t>Kostenstelle 985</t>
  </si>
  <si>
    <t xml:space="preserve">Kostenstelle 995 </t>
  </si>
  <si>
    <t xml:space="preserve">Kostenstelle 997 </t>
  </si>
  <si>
    <t>Sozialstation  (PDL/Miete, Regiekosten, Geschäftsführung)</t>
  </si>
  <si>
    <t>Ökumenische Krankenpflegeverein e.V.</t>
  </si>
  <si>
    <t>Ökumenischer Krankenpflegeverein</t>
  </si>
  <si>
    <t>Steuern, Gebühren Abgaben</t>
  </si>
  <si>
    <t>Nachbarschaftshelferinnen</t>
  </si>
  <si>
    <t>Gebühren aus Behandlungspflege</t>
  </si>
  <si>
    <t>Geschäftsführung</t>
  </si>
  <si>
    <t>Seniorenwohnanlage</t>
  </si>
  <si>
    <t>Kostenstelle</t>
  </si>
  <si>
    <t>Hauswirtschaft 0-Bereich (Nachbarschaftshilfe)</t>
  </si>
  <si>
    <t>Pflege 0-Bereich Selbstzahler</t>
  </si>
  <si>
    <t>Nachlässe (971, 979)</t>
  </si>
  <si>
    <t>Zuschuss Evang. Kirchengemeinde</t>
  </si>
  <si>
    <t>Pflegeversicherung SGB XI</t>
  </si>
  <si>
    <t>Investitionskosten 997</t>
  </si>
  <si>
    <t>Zuschuss Land</t>
  </si>
  <si>
    <t>Zuschuss Stadt für EL und Fam/Pfl.</t>
  </si>
  <si>
    <t>Dienst und Schutzkleidung</t>
  </si>
  <si>
    <t>Personalbeschaffungsgebühr</t>
  </si>
  <si>
    <t>Fuhrpark Pflege</t>
  </si>
  <si>
    <t>Kostenstelle 996 Zivi</t>
  </si>
  <si>
    <t>Weiterleitung Essen auf Rädern</t>
  </si>
  <si>
    <t>Weiterleitung Sozialstation Beratungsbesuche</t>
  </si>
  <si>
    <t>Erträge aus PVG</t>
  </si>
  <si>
    <t>Unterdeckung Behandlungspflege</t>
  </si>
  <si>
    <t>Unterdeckung PVG</t>
  </si>
  <si>
    <t>Kostenstelle  902  Verwaltung</t>
  </si>
  <si>
    <t>Weiterleitung an Investitionskosten an 997</t>
  </si>
  <si>
    <t>Kostenstelle 929 Pflegeversicherung</t>
  </si>
  <si>
    <t>Kostenstelle 973 Spielstube</t>
  </si>
  <si>
    <t>Kostenstelle 979 Pflege 0- Bereich Selbstzahler</t>
  </si>
  <si>
    <t>Kostenstelle 985 Behandlungspflege SGB V</t>
  </si>
  <si>
    <t>Kostenstelle 929 Pflegeversicherung SGB XI</t>
  </si>
  <si>
    <t>Kostenstelle 988 Familienpflege</t>
  </si>
  <si>
    <t>Kostenstelle 994 Demenzgruppe</t>
  </si>
  <si>
    <t>Zuordnung Regiekosten (PDL/GF/Miete) zu Kostenstellen</t>
  </si>
  <si>
    <t>Kostenstelle 995 Essen auf Rädern</t>
  </si>
  <si>
    <t>Weiterer Abmangel</t>
  </si>
  <si>
    <t>Sozialstation Aufteilung auf Kostenstellen</t>
  </si>
  <si>
    <t>Leitung</t>
  </si>
  <si>
    <t>Seite 15</t>
  </si>
  <si>
    <t>Abdeckung durch KPV</t>
  </si>
  <si>
    <t>Unterdeckung Spiel., 0-Bereich, Clüble, Essen</t>
  </si>
  <si>
    <t>Wirtschaftsplan Kirchliche Sozialstation/Ökumenischer Krankenpflegeverein</t>
  </si>
  <si>
    <t>Pflegestufe II Selbstz.</t>
  </si>
  <si>
    <t>Pflegestufe III Selbstz.</t>
  </si>
  <si>
    <t>Ansatz 2007</t>
  </si>
  <si>
    <t>Sonstige Sachkosten</t>
  </si>
  <si>
    <t>Periodenfremde Aufwendungen</t>
  </si>
  <si>
    <t>Umbuchungen Personal</t>
  </si>
  <si>
    <t>Name</t>
  </si>
  <si>
    <t>Weiland</t>
  </si>
  <si>
    <t>Betrag</t>
  </si>
  <si>
    <t xml:space="preserve">Grund </t>
  </si>
  <si>
    <t>25% Leitung</t>
  </si>
  <si>
    <t>Hellinger</t>
  </si>
  <si>
    <t>Lippok</t>
  </si>
  <si>
    <t>abg. Kostenst.</t>
  </si>
  <si>
    <t>aufn. Kostenst.</t>
  </si>
  <si>
    <t>Anstellung</t>
  </si>
  <si>
    <t>Umbu.</t>
  </si>
  <si>
    <t>NBH 971</t>
  </si>
  <si>
    <t>Spielst. 973</t>
  </si>
  <si>
    <t>Fampf. 988</t>
  </si>
  <si>
    <t>EAR 995</t>
  </si>
  <si>
    <t>Zivi 996</t>
  </si>
  <si>
    <t>Avaglinao</t>
  </si>
  <si>
    <t>Fahrtkostenerstattung</t>
  </si>
  <si>
    <t>Mitgliedsbeitrag Alzheimer Gesellschaft</t>
  </si>
  <si>
    <t>EaR PVG Gebühren</t>
  </si>
  <si>
    <t>Lipp</t>
  </si>
  <si>
    <t>Einsatzleitung</t>
  </si>
  <si>
    <t>ergibt pro Fahrzeug</t>
  </si>
  <si>
    <t>Sonstige Materialien (Pflegemittel)</t>
  </si>
  <si>
    <t>Sachaufwand Fort- und Weiterbildung</t>
  </si>
  <si>
    <t>Sozialversicherung</t>
  </si>
  <si>
    <t>Auflösung von Rückstellungen</t>
  </si>
  <si>
    <t>Gehalt Einsatzleitung</t>
  </si>
  <si>
    <t>nachrichtlich Abmangelbeteiligung Seite 15</t>
  </si>
  <si>
    <t>Kostenstelle 971 Hauswirtschaft 0 Bereich (NBH)</t>
  </si>
  <si>
    <t>Abmangel außerhalb SGB XII und SGB V, incl. Familienpflege</t>
  </si>
  <si>
    <t>Beih..Pflegedienst</t>
  </si>
  <si>
    <t>Kostenstelle 902 Leitung und Verwaltung Ökumenischer Krankenpflegeverein</t>
  </si>
  <si>
    <t>Instandh. Betriebs- und Geschfäftsausstattung</t>
  </si>
  <si>
    <t>Instanhaltung Gebäude</t>
  </si>
  <si>
    <t>Ansatz 2008</t>
  </si>
  <si>
    <t>Ersatz an Kirchenpflege</t>
  </si>
  <si>
    <t>Kostenstelle Sozialstation</t>
  </si>
  <si>
    <t>Investitionskostenzuschuss</t>
  </si>
  <si>
    <t>Oase</t>
  </si>
  <si>
    <t>Honorarkraft</t>
  </si>
  <si>
    <t>Fortbildung</t>
  </si>
  <si>
    <t>Sachaufwand</t>
  </si>
  <si>
    <t>Kostenstelle Hauswirtschaft</t>
  </si>
  <si>
    <t>Schulung</t>
  </si>
  <si>
    <t>Kostenstelle 993 Oase</t>
  </si>
  <si>
    <t>Rückstellungen</t>
  </si>
  <si>
    <t>Betreuung</t>
  </si>
  <si>
    <t xml:space="preserve">Oase </t>
  </si>
  <si>
    <t>Ergebnis 2007</t>
  </si>
  <si>
    <t>Ansatz 2009</t>
  </si>
  <si>
    <t>Zuschuss Kath. Kirchengemeinde</t>
  </si>
  <si>
    <t>Werbung, Repräsentation, Jubiläum</t>
  </si>
  <si>
    <t>Aufwand für bezogene Ware</t>
  </si>
  <si>
    <t>Altenpfegeausbildungsabgabe</t>
  </si>
  <si>
    <t>Fuhrpark HW</t>
  </si>
  <si>
    <t>Kostenstelle 991 Hauswirtschaftteam</t>
  </si>
  <si>
    <t>Spielstube 0%</t>
  </si>
  <si>
    <t>Hauswirtschaftteam</t>
  </si>
  <si>
    <t xml:space="preserve">PVG </t>
  </si>
  <si>
    <t>13.000 € von Hauswirtschaft</t>
  </si>
  <si>
    <t>Aufwand für bezogene Waren</t>
  </si>
  <si>
    <t>Kostenstelle 994 Essen auf Rädern</t>
  </si>
  <si>
    <t>2009</t>
  </si>
  <si>
    <t>Seite 21</t>
  </si>
  <si>
    <t>Aufteilung 22 Autos</t>
  </si>
  <si>
    <t>Kostenstelle 992</t>
  </si>
  <si>
    <t>Ansatz 2010</t>
  </si>
  <si>
    <t>Ergebnis 2008</t>
  </si>
  <si>
    <t xml:space="preserve">EaR   </t>
  </si>
  <si>
    <t xml:space="preserve">Zivi    </t>
  </si>
  <si>
    <t xml:space="preserve">Sozialstation  </t>
  </si>
  <si>
    <t xml:space="preserve">Hauswirtschaftteam </t>
  </si>
  <si>
    <t xml:space="preserve">Famileinpflege </t>
  </si>
  <si>
    <t>Stellv. PDL</t>
  </si>
  <si>
    <t xml:space="preserve">Behandlungspflege </t>
  </si>
  <si>
    <t>0 Bereich</t>
  </si>
  <si>
    <t>NBH</t>
  </si>
  <si>
    <t>Betreuung ,NBH /MSD</t>
  </si>
  <si>
    <t xml:space="preserve">Pflege 0- Bereich </t>
  </si>
  <si>
    <t xml:space="preserve">Demenzgruppe </t>
  </si>
  <si>
    <t xml:space="preserve">EaR </t>
  </si>
  <si>
    <t xml:space="preserve">Sozialstation </t>
  </si>
  <si>
    <t>Erh. 20 cent</t>
  </si>
  <si>
    <t>pro Essen</t>
  </si>
  <si>
    <t>24-Stunden Pflege</t>
  </si>
  <si>
    <t>24-Stunden Betreuung</t>
  </si>
  <si>
    <t>Kostenstelle Verwaltung</t>
  </si>
  <si>
    <t>Fachpflege</t>
  </si>
  <si>
    <t>Ergänzende Hilfen</t>
  </si>
  <si>
    <t>Pflegeteam   Fachpflege</t>
  </si>
  <si>
    <t>Pflegeteam   Ehi</t>
  </si>
  <si>
    <t>Kostenstell EHI</t>
  </si>
  <si>
    <t xml:space="preserve">Verein </t>
  </si>
  <si>
    <t xml:space="preserve">0-Bereich </t>
  </si>
  <si>
    <t>Zivi</t>
  </si>
  <si>
    <t>2010</t>
  </si>
  <si>
    <t xml:space="preserve">Floridaring 25 </t>
  </si>
  <si>
    <t>aus Mitgliedsbeitr.</t>
  </si>
  <si>
    <t xml:space="preserve">aus Spenden </t>
  </si>
  <si>
    <t xml:space="preserve">Patientenfeiern </t>
  </si>
  <si>
    <t>Kost.St. 990 Pflegeteam  Ehi</t>
  </si>
  <si>
    <t>KoSt.St. 990 Pflegeteam Fachpflege</t>
  </si>
  <si>
    <t>Wirtschaftsjahr 2010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</si>
</sst>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D_M"/>
    <numFmt numFmtId="174" formatCode="#,##0.00\ &quot;€&quot;"/>
    <numFmt numFmtId="175" formatCode="#,##0.00\ [$DM-407]"/>
    <numFmt numFmtId="176" formatCode="#,##0.00\ _€"/>
    <numFmt numFmtId="177" formatCode="[$-407]dddd\,\ d\.\ mmmm\ yyyy"/>
    <numFmt numFmtId="178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0" fillId="0" borderId="0" xfId="0" applyNumberFormat="1" applyFill="1" applyAlignment="1">
      <alignment/>
    </xf>
    <xf numFmtId="9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6" fontId="0" fillId="0" borderId="0" xfId="0" applyNumberFormat="1" applyFill="1" applyAlignment="1">
      <alignment/>
    </xf>
    <xf numFmtId="176" fontId="1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5"/>
  <sheetViews>
    <sheetView tabSelected="1" workbookViewId="0" topLeftCell="A258">
      <selection activeCell="D258" sqref="D258"/>
    </sheetView>
  </sheetViews>
  <sheetFormatPr defaultColWidth="11.421875" defaultRowHeight="12.75"/>
  <cols>
    <col min="1" max="1" width="3.00390625" style="0" customWidth="1"/>
    <col min="2" max="3" width="6.00390625" style="0" customWidth="1"/>
    <col min="4" max="4" width="25.00390625" style="0" customWidth="1"/>
    <col min="5" max="5" width="15.140625" style="0" hidden="1" customWidth="1"/>
    <col min="6" max="6" width="15.140625" style="45" customWidth="1"/>
    <col min="7" max="9" width="15.140625" style="10" customWidth="1"/>
    <col min="10" max="10" width="15.140625" style="11" customWidth="1"/>
    <col min="11" max="11" width="13.28125" style="10" customWidth="1"/>
  </cols>
  <sheetData>
    <row r="1" spans="1:11" ht="17.25">
      <c r="A1" s="1" t="s">
        <v>73</v>
      </c>
      <c r="D1" s="8" t="s">
        <v>200</v>
      </c>
      <c r="E1" s="8"/>
      <c r="F1" s="47"/>
      <c r="G1" s="13"/>
      <c r="H1" s="13"/>
      <c r="I1" s="13"/>
      <c r="J1" s="13"/>
      <c r="K1" s="13"/>
    </row>
    <row r="2" spans="4:11" ht="17.25">
      <c r="D2" s="8" t="s">
        <v>310</v>
      </c>
      <c r="E2" s="8"/>
      <c r="F2" s="47"/>
      <c r="G2" s="13"/>
      <c r="H2" s="13"/>
      <c r="I2" s="13"/>
      <c r="J2" s="13"/>
      <c r="K2" s="13"/>
    </row>
    <row r="3" spans="4:11" ht="17.25">
      <c r="D3" s="8" t="s">
        <v>142</v>
      </c>
      <c r="E3" s="1"/>
      <c r="F3" s="46"/>
      <c r="G3" s="13" t="s">
        <v>159</v>
      </c>
      <c r="J3" s="13"/>
      <c r="K3" s="11"/>
    </row>
    <row r="4" spans="4:11" ht="12.75">
      <c r="D4" s="1" t="s">
        <v>0</v>
      </c>
      <c r="E4" s="1" t="s">
        <v>88</v>
      </c>
      <c r="F4" s="46" t="s">
        <v>274</v>
      </c>
      <c r="G4" s="11" t="s">
        <v>257</v>
      </c>
      <c r="H4" s="11" t="s">
        <v>242</v>
      </c>
      <c r="I4" s="11" t="s">
        <v>203</v>
      </c>
      <c r="J4" s="11" t="s">
        <v>275</v>
      </c>
      <c r="K4" s="1"/>
    </row>
    <row r="5" spans="2:10" ht="12.75">
      <c r="B5">
        <v>5920</v>
      </c>
      <c r="D5" t="s">
        <v>4</v>
      </c>
      <c r="E5" s="2">
        <v>8000</v>
      </c>
      <c r="F5" s="45">
        <v>7400</v>
      </c>
      <c r="G5" s="45">
        <v>11000</v>
      </c>
      <c r="H5" s="45">
        <v>8000</v>
      </c>
      <c r="I5" s="45">
        <v>10000</v>
      </c>
      <c r="J5" s="48">
        <v>7146.46</v>
      </c>
    </row>
    <row r="6" spans="2:10" ht="12.75">
      <c r="B6">
        <v>51000</v>
      </c>
      <c r="D6" t="s">
        <v>1</v>
      </c>
      <c r="E6" s="2">
        <v>25000</v>
      </c>
      <c r="F6" s="45">
        <v>25000</v>
      </c>
      <c r="G6" s="45">
        <v>21500</v>
      </c>
      <c r="H6" s="45">
        <v>16800</v>
      </c>
      <c r="I6" s="45">
        <v>18500</v>
      </c>
      <c r="J6" s="48">
        <v>31150.95</v>
      </c>
    </row>
    <row r="7" spans="2:11" ht="12.75">
      <c r="B7">
        <v>51000</v>
      </c>
      <c r="D7" t="s">
        <v>2</v>
      </c>
      <c r="E7" s="2">
        <v>10800</v>
      </c>
      <c r="G7" s="45">
        <v>500</v>
      </c>
      <c r="H7" s="45">
        <v>5500</v>
      </c>
      <c r="I7" s="45">
        <v>5500</v>
      </c>
      <c r="J7" s="48">
        <v>5521.92</v>
      </c>
      <c r="K7" s="14" t="s">
        <v>304</v>
      </c>
    </row>
    <row r="8" spans="2:10" ht="12.75">
      <c r="B8">
        <v>53000</v>
      </c>
      <c r="D8" t="s">
        <v>24</v>
      </c>
      <c r="E8" s="2">
        <v>22000</v>
      </c>
      <c r="G8" s="45">
        <v>10000</v>
      </c>
      <c r="H8" s="45">
        <v>11650</v>
      </c>
      <c r="I8" s="45"/>
      <c r="J8" s="46"/>
    </row>
    <row r="9" spans="2:11" ht="12.75">
      <c r="B9">
        <v>57010</v>
      </c>
      <c r="D9" t="s">
        <v>3</v>
      </c>
      <c r="E9" s="2">
        <v>2600</v>
      </c>
      <c r="G9" s="45">
        <v>200</v>
      </c>
      <c r="H9" s="45">
        <v>2500</v>
      </c>
      <c r="I9" s="45">
        <v>2500</v>
      </c>
      <c r="J9" s="48">
        <v>1926.23</v>
      </c>
      <c r="K9" s="14" t="s">
        <v>304</v>
      </c>
    </row>
    <row r="10" spans="2:10" ht="12.75">
      <c r="B10">
        <v>59300</v>
      </c>
      <c r="D10" t="s">
        <v>5</v>
      </c>
      <c r="E10" s="2">
        <v>76000</v>
      </c>
      <c r="F10" s="45">
        <v>38000</v>
      </c>
      <c r="G10" s="45">
        <v>41200</v>
      </c>
      <c r="H10" s="45">
        <v>41000</v>
      </c>
      <c r="I10" s="45">
        <v>41700</v>
      </c>
      <c r="J10" s="48">
        <v>40504.23</v>
      </c>
    </row>
    <row r="11" spans="2:10" ht="12.75">
      <c r="B11">
        <v>59720</v>
      </c>
      <c r="D11" t="s">
        <v>169</v>
      </c>
      <c r="E11" s="2">
        <v>20000</v>
      </c>
      <c r="F11" s="45">
        <v>10200</v>
      </c>
      <c r="G11" s="45">
        <v>10200</v>
      </c>
      <c r="H11" s="45">
        <v>10200</v>
      </c>
      <c r="I11" s="45">
        <v>10200</v>
      </c>
      <c r="J11" s="46"/>
    </row>
    <row r="12" spans="4:10" ht="12.75">
      <c r="D12" t="s">
        <v>258</v>
      </c>
      <c r="E12" s="2"/>
      <c r="F12" s="45">
        <v>7500</v>
      </c>
      <c r="G12" s="45">
        <v>7500</v>
      </c>
      <c r="H12" s="45"/>
      <c r="I12" s="45"/>
      <c r="J12" s="46"/>
    </row>
    <row r="13" spans="5:11" ht="12.75">
      <c r="E13" s="3">
        <f>SUM(E5:E11)</f>
        <v>164400</v>
      </c>
      <c r="F13" s="46">
        <f>SUM(F5:F12)</f>
        <v>88100</v>
      </c>
      <c r="G13" s="46">
        <f>SUM(G5:G12)</f>
        <v>102100</v>
      </c>
      <c r="H13" s="46">
        <f>SUM(H5:H11)</f>
        <v>95650</v>
      </c>
      <c r="I13" s="46">
        <f>SUM(I5:I11)</f>
        <v>88400</v>
      </c>
      <c r="J13" s="46">
        <f>SUM(J5:J11)</f>
        <v>86249.79000000001</v>
      </c>
      <c r="K13" s="11"/>
    </row>
    <row r="14" spans="4:11" ht="12.75">
      <c r="D14" s="1" t="s">
        <v>6</v>
      </c>
      <c r="E14" s="3"/>
      <c r="F14" s="46"/>
      <c r="G14" s="46"/>
      <c r="H14" s="45"/>
      <c r="I14" s="46"/>
      <c r="J14" s="46"/>
      <c r="K14" s="11"/>
    </row>
    <row r="15" spans="2:10" ht="12.75">
      <c r="B15">
        <v>60020</v>
      </c>
      <c r="D15" t="s">
        <v>46</v>
      </c>
      <c r="E15" s="2"/>
      <c r="F15" s="45">
        <v>300</v>
      </c>
      <c r="G15" s="45">
        <v>1200</v>
      </c>
      <c r="H15" s="45"/>
      <c r="I15" s="45"/>
      <c r="J15" s="46"/>
    </row>
    <row r="16" spans="2:11" ht="12.75">
      <c r="B16">
        <v>78634</v>
      </c>
      <c r="D16" t="s">
        <v>168</v>
      </c>
      <c r="E16" s="2">
        <v>7000</v>
      </c>
      <c r="F16" s="45">
        <v>9000</v>
      </c>
      <c r="G16" s="45">
        <v>8400</v>
      </c>
      <c r="H16" s="45">
        <v>9000</v>
      </c>
      <c r="I16" s="45">
        <v>9080</v>
      </c>
      <c r="J16" s="48">
        <v>7700</v>
      </c>
      <c r="K16" s="14" t="s">
        <v>305</v>
      </c>
    </row>
    <row r="17" spans="2:10" ht="12.75">
      <c r="B17">
        <v>76100</v>
      </c>
      <c r="D17" t="s">
        <v>8</v>
      </c>
      <c r="E17" s="2">
        <v>15000</v>
      </c>
      <c r="F17" s="48">
        <v>3000</v>
      </c>
      <c r="G17" s="45">
        <v>5000</v>
      </c>
      <c r="H17" s="45">
        <v>8000</v>
      </c>
      <c r="I17" s="45">
        <v>8020</v>
      </c>
      <c r="J17" s="48">
        <v>1680.23</v>
      </c>
    </row>
    <row r="18" spans="2:10" ht="12.75">
      <c r="B18">
        <v>73220</v>
      </c>
      <c r="D18" t="s">
        <v>21</v>
      </c>
      <c r="E18" s="2">
        <v>1500</v>
      </c>
      <c r="F18" s="45">
        <v>200</v>
      </c>
      <c r="G18" s="45">
        <v>200</v>
      </c>
      <c r="H18" s="45">
        <v>300</v>
      </c>
      <c r="I18" s="45">
        <v>300</v>
      </c>
      <c r="J18" s="46"/>
    </row>
    <row r="19" spans="2:11" ht="12.75">
      <c r="B19">
        <v>73000</v>
      </c>
      <c r="D19" t="s">
        <v>160</v>
      </c>
      <c r="E19" s="2">
        <v>3500</v>
      </c>
      <c r="G19" s="45">
        <v>300</v>
      </c>
      <c r="H19" s="45">
        <v>2200</v>
      </c>
      <c r="I19" s="45">
        <v>2200</v>
      </c>
      <c r="J19" s="48">
        <v>2217</v>
      </c>
      <c r="K19" s="14" t="s">
        <v>64</v>
      </c>
    </row>
    <row r="20" spans="2:10" ht="12.75">
      <c r="B20">
        <v>72200</v>
      </c>
      <c r="D20" t="s">
        <v>67</v>
      </c>
      <c r="E20" s="2">
        <v>2200</v>
      </c>
      <c r="G20" s="45">
        <v>300</v>
      </c>
      <c r="H20" s="45">
        <v>400</v>
      </c>
      <c r="I20" s="45">
        <v>300</v>
      </c>
      <c r="J20" s="46"/>
    </row>
    <row r="21" spans="2:10" ht="12.75">
      <c r="B21">
        <v>69700</v>
      </c>
      <c r="D21" t="s">
        <v>259</v>
      </c>
      <c r="E21" s="2">
        <v>10000</v>
      </c>
      <c r="F21" s="45">
        <v>8800</v>
      </c>
      <c r="G21" s="45">
        <v>13500</v>
      </c>
      <c r="H21" s="45">
        <v>1700</v>
      </c>
      <c r="I21" s="45">
        <v>2000</v>
      </c>
      <c r="J21" s="48">
        <v>262.84</v>
      </c>
    </row>
    <row r="22" spans="2:10" ht="12.75">
      <c r="B22">
        <v>69000</v>
      </c>
      <c r="D22" t="s">
        <v>29</v>
      </c>
      <c r="E22" s="2">
        <v>2000</v>
      </c>
      <c r="F22" s="45">
        <v>400</v>
      </c>
      <c r="G22" s="45">
        <v>700</v>
      </c>
      <c r="H22" s="45">
        <v>500</v>
      </c>
      <c r="I22" s="45">
        <v>600</v>
      </c>
      <c r="J22" s="48">
        <v>121.16</v>
      </c>
    </row>
    <row r="23" spans="2:10" ht="12.75">
      <c r="B23">
        <v>66300</v>
      </c>
      <c r="D23" t="s">
        <v>61</v>
      </c>
      <c r="E23" s="2">
        <v>2000</v>
      </c>
      <c r="F23" s="45">
        <v>1800</v>
      </c>
      <c r="G23" s="45">
        <v>2800</v>
      </c>
      <c r="H23" s="45">
        <v>480</v>
      </c>
      <c r="I23" s="45">
        <v>700</v>
      </c>
      <c r="J23" s="46"/>
    </row>
    <row r="24" spans="2:10" ht="12.75">
      <c r="B24">
        <v>902</v>
      </c>
      <c r="D24" s="5" t="s">
        <v>57</v>
      </c>
      <c r="E24" s="2">
        <v>5200</v>
      </c>
      <c r="F24" s="45">
        <v>3800</v>
      </c>
      <c r="G24" s="45">
        <v>3600</v>
      </c>
      <c r="H24" s="48">
        <v>3420</v>
      </c>
      <c r="I24" s="45">
        <v>4200</v>
      </c>
      <c r="J24" s="46"/>
    </row>
    <row r="25" spans="4:11" ht="12.75" customHeight="1">
      <c r="D25" s="1" t="s">
        <v>6</v>
      </c>
      <c r="E25" s="3">
        <f>SUM(E16:E24)</f>
        <v>48400</v>
      </c>
      <c r="F25" s="46">
        <f>SUM(F15:F24)</f>
        <v>27300</v>
      </c>
      <c r="G25" s="46">
        <f>SUM(G15:G24)</f>
        <v>36000</v>
      </c>
      <c r="H25" s="46">
        <f>SUM(H16:H24)</f>
        <v>26000</v>
      </c>
      <c r="I25" s="46">
        <f>SUM(I16:I24)</f>
        <v>27400</v>
      </c>
      <c r="J25" s="46">
        <f>SUM(J16:J24)</f>
        <v>11981.23</v>
      </c>
      <c r="K25" s="11"/>
    </row>
    <row r="26" spans="5:10" ht="12.75">
      <c r="E26" s="2">
        <v>-164400</v>
      </c>
      <c r="F26" s="45">
        <f>F13</f>
        <v>88100</v>
      </c>
      <c r="G26" s="45">
        <f>-G13</f>
        <v>-102100</v>
      </c>
      <c r="H26" s="45">
        <f>-H13</f>
        <v>-95650</v>
      </c>
      <c r="I26" s="45">
        <f>-I13</f>
        <v>-88400</v>
      </c>
      <c r="J26" s="46">
        <f>-J13</f>
        <v>-86249.79000000001</v>
      </c>
    </row>
    <row r="27" spans="5:10" ht="12.75">
      <c r="E27" s="2"/>
      <c r="F27" s="46">
        <f>F26-F25</f>
        <v>60800</v>
      </c>
      <c r="G27" s="46">
        <f>SUM(G25:G26)</f>
        <v>-66100</v>
      </c>
      <c r="H27" s="46">
        <f>SUM(H25:H26)</f>
        <v>-69650</v>
      </c>
      <c r="I27" s="46">
        <f>SUM(I25:I26)</f>
        <v>-61000</v>
      </c>
      <c r="J27" s="46">
        <f>SUM(J25:J26)</f>
        <v>-74268.56000000001</v>
      </c>
    </row>
    <row r="28" spans="5:10" ht="12.75">
      <c r="E28" s="2"/>
      <c r="G28" s="45"/>
      <c r="H28" s="46"/>
      <c r="I28" s="45"/>
      <c r="J28" s="46"/>
    </row>
    <row r="29" spans="4:11" ht="12.75" customHeight="1">
      <c r="D29" t="s">
        <v>199</v>
      </c>
      <c r="E29" s="3">
        <f>SUM(E25:E26)</f>
        <v>-116000</v>
      </c>
      <c r="F29" s="46">
        <v>56200</v>
      </c>
      <c r="G29" s="46">
        <v>60400</v>
      </c>
      <c r="H29" s="46">
        <v>69100</v>
      </c>
      <c r="I29" s="46">
        <v>57800</v>
      </c>
      <c r="J29" s="46"/>
      <c r="K29" s="11"/>
    </row>
    <row r="30" spans="4:11" ht="12.75" customHeight="1">
      <c r="D30" t="s">
        <v>182</v>
      </c>
      <c r="E30" s="3"/>
      <c r="F30" s="46">
        <v>4000</v>
      </c>
      <c r="G30" s="46">
        <v>3500</v>
      </c>
      <c r="H30" s="46">
        <v>350</v>
      </c>
      <c r="I30" s="46">
        <v>200</v>
      </c>
      <c r="J30" s="46"/>
      <c r="K30" s="11"/>
    </row>
    <row r="31" spans="4:11" ht="12.75" customHeight="1">
      <c r="D31" t="s">
        <v>181</v>
      </c>
      <c r="E31" s="3"/>
      <c r="F31" s="46">
        <v>600</v>
      </c>
      <c r="G31" s="46">
        <v>2200</v>
      </c>
      <c r="H31" s="46">
        <v>200</v>
      </c>
      <c r="I31" s="46">
        <v>3000</v>
      </c>
      <c r="J31" s="46"/>
      <c r="K31" s="11"/>
    </row>
    <row r="32" spans="5:11" ht="12.75" customHeight="1">
      <c r="E32" s="3"/>
      <c r="F32" s="46">
        <f>SUM(F29:F31)</f>
        <v>60800</v>
      </c>
      <c r="G32" s="46">
        <f>SUM(G29:G31)</f>
        <v>66100</v>
      </c>
      <c r="H32" s="46">
        <f>SUM(H29:H31)</f>
        <v>69650</v>
      </c>
      <c r="I32" s="46">
        <f>SUM(I29:I31)</f>
        <v>61000</v>
      </c>
      <c r="J32" s="46"/>
      <c r="K32" s="11"/>
    </row>
    <row r="33" spans="5:11" ht="12.75" customHeight="1">
      <c r="E33" s="3"/>
      <c r="F33" s="46"/>
      <c r="G33" s="46"/>
      <c r="H33" s="46"/>
      <c r="I33" s="46"/>
      <c r="J33" s="46"/>
      <c r="K33" s="11"/>
    </row>
    <row r="34" spans="5:11" ht="12.75" customHeight="1">
      <c r="E34" s="3"/>
      <c r="F34" s="46"/>
      <c r="G34" s="11"/>
      <c r="H34" s="11"/>
      <c r="I34" s="11"/>
      <c r="K34" s="11"/>
    </row>
    <row r="35" spans="5:11" ht="12.75" customHeight="1">
      <c r="E35" s="3"/>
      <c r="F35" s="46"/>
      <c r="G35" s="11"/>
      <c r="H35" s="11"/>
      <c r="I35" s="11"/>
      <c r="K35" s="11"/>
    </row>
    <row r="36" spans="5:11" ht="12.75" customHeight="1">
      <c r="E36" s="3"/>
      <c r="F36" s="46"/>
      <c r="G36" s="11"/>
      <c r="H36" s="11"/>
      <c r="I36" s="11"/>
      <c r="K36" s="11"/>
    </row>
    <row r="37" spans="1:11" ht="17.25">
      <c r="A37" s="1" t="s">
        <v>74</v>
      </c>
      <c r="D37" s="8" t="s">
        <v>143</v>
      </c>
      <c r="E37" s="3"/>
      <c r="F37" s="46"/>
      <c r="G37" s="8" t="s">
        <v>134</v>
      </c>
      <c r="K37" s="11"/>
    </row>
    <row r="38" spans="4:11" ht="12.75" customHeight="1">
      <c r="D38" s="1" t="s">
        <v>0</v>
      </c>
      <c r="E38" s="1" t="s">
        <v>88</v>
      </c>
      <c r="F38" s="46" t="s">
        <v>274</v>
      </c>
      <c r="G38" s="11" t="s">
        <v>257</v>
      </c>
      <c r="H38" s="11" t="s">
        <v>242</v>
      </c>
      <c r="I38" s="11" t="s">
        <v>203</v>
      </c>
      <c r="J38" s="11" t="s">
        <v>275</v>
      </c>
      <c r="K38" s="11"/>
    </row>
    <row r="39" spans="2:11" ht="12.75" customHeight="1">
      <c r="B39" s="7"/>
      <c r="C39" s="7"/>
      <c r="E39" s="3"/>
      <c r="F39" s="46"/>
      <c r="G39" s="11"/>
      <c r="H39" s="11"/>
      <c r="I39" s="11"/>
      <c r="K39" s="11"/>
    </row>
    <row r="40" spans="2:10" ht="12.75" customHeight="1">
      <c r="B40" s="7">
        <v>57300</v>
      </c>
      <c r="C40" s="7"/>
      <c r="D40" t="s">
        <v>116</v>
      </c>
      <c r="E40" s="3"/>
      <c r="F40" s="48">
        <v>12400</v>
      </c>
      <c r="G40" s="48">
        <v>12000</v>
      </c>
      <c r="H40" s="48">
        <v>11000</v>
      </c>
      <c r="I40" s="48">
        <v>10700</v>
      </c>
      <c r="J40" s="48">
        <v>9712.8</v>
      </c>
    </row>
    <row r="41" spans="2:10" ht="12.75" customHeight="1">
      <c r="B41" s="7">
        <v>59200</v>
      </c>
      <c r="C41" s="7" t="s">
        <v>4</v>
      </c>
      <c r="E41" s="3"/>
      <c r="F41" s="46"/>
      <c r="G41" s="46"/>
      <c r="H41" s="46"/>
      <c r="I41" s="48">
        <v>150</v>
      </c>
      <c r="J41" s="46"/>
    </row>
    <row r="42" spans="2:10" ht="12.75" customHeight="1">
      <c r="B42" s="7"/>
      <c r="C42" s="7"/>
      <c r="E42" s="3"/>
      <c r="F42" s="46">
        <f>SUM(F40:F41)</f>
        <v>12400</v>
      </c>
      <c r="G42" s="46">
        <f>SUM(G40:G41)</f>
        <v>12000</v>
      </c>
      <c r="H42" s="46">
        <f>SUM(H40:H41)</f>
        <v>11000</v>
      </c>
      <c r="I42" s="46">
        <f>SUM(I40:I41)</f>
        <v>10850</v>
      </c>
      <c r="J42" s="46">
        <f>SUM(J40:J41)</f>
        <v>9712.8</v>
      </c>
    </row>
    <row r="43" spans="2:10" ht="12.75" customHeight="1">
      <c r="B43" s="7"/>
      <c r="C43" s="7"/>
      <c r="E43" s="3"/>
      <c r="F43" s="46"/>
      <c r="G43" s="46"/>
      <c r="H43" s="46"/>
      <c r="I43" s="46"/>
      <c r="J43" s="46"/>
    </row>
    <row r="44" spans="2:10" ht="12.75" customHeight="1">
      <c r="B44" s="7"/>
      <c r="C44" s="7"/>
      <c r="D44" s="1" t="s">
        <v>6</v>
      </c>
      <c r="E44" s="3"/>
      <c r="F44" s="46"/>
      <c r="G44" s="46"/>
      <c r="H44" s="46"/>
      <c r="I44" s="46"/>
      <c r="J44" s="46"/>
    </row>
    <row r="45" spans="2:10" ht="12.75" customHeight="1">
      <c r="B45" s="7"/>
      <c r="C45" s="7"/>
      <c r="D45" t="s">
        <v>27</v>
      </c>
      <c r="E45" s="3"/>
      <c r="F45" s="48">
        <v>10500</v>
      </c>
      <c r="G45" s="48">
        <v>10200</v>
      </c>
      <c r="H45" s="48">
        <v>10000</v>
      </c>
      <c r="I45" s="48">
        <v>10000</v>
      </c>
      <c r="J45" s="48">
        <v>9461.11</v>
      </c>
    </row>
    <row r="46" spans="2:11" ht="12.75" customHeight="1">
      <c r="B46" s="7">
        <v>66300</v>
      </c>
      <c r="C46" s="7"/>
      <c r="D46" t="s">
        <v>61</v>
      </c>
      <c r="E46" s="3"/>
      <c r="F46" s="48">
        <v>200</v>
      </c>
      <c r="G46" s="48">
        <v>150</v>
      </c>
      <c r="H46" s="48">
        <v>250</v>
      </c>
      <c r="I46" s="48">
        <v>100</v>
      </c>
      <c r="J46" s="46"/>
      <c r="K46" s="11"/>
    </row>
    <row r="47" spans="2:11" ht="12.75" customHeight="1">
      <c r="B47" s="7">
        <v>69000</v>
      </c>
      <c r="C47" s="7"/>
      <c r="D47" t="s">
        <v>29</v>
      </c>
      <c r="E47" s="3"/>
      <c r="F47" s="48"/>
      <c r="G47" s="46"/>
      <c r="H47" s="46"/>
      <c r="I47" s="48"/>
      <c r="J47" s="46"/>
      <c r="K47" s="11"/>
    </row>
    <row r="48" spans="2:11" ht="12.75" customHeight="1">
      <c r="B48" s="7">
        <v>69210</v>
      </c>
      <c r="C48" s="7"/>
      <c r="D48" t="s">
        <v>117</v>
      </c>
      <c r="E48" s="3"/>
      <c r="F48" s="48">
        <v>250</v>
      </c>
      <c r="G48" s="48">
        <v>250</v>
      </c>
      <c r="H48" s="48">
        <v>200</v>
      </c>
      <c r="I48" s="48">
        <v>200</v>
      </c>
      <c r="J48" s="48">
        <v>237.64</v>
      </c>
      <c r="K48" s="11"/>
    </row>
    <row r="49" spans="2:11" ht="12.75" customHeight="1">
      <c r="B49" s="7">
        <v>69700</v>
      </c>
      <c r="C49" s="7"/>
      <c r="D49" t="s">
        <v>72</v>
      </c>
      <c r="E49" s="3"/>
      <c r="F49" s="48"/>
      <c r="G49" s="46"/>
      <c r="H49" s="46"/>
      <c r="I49" s="48"/>
      <c r="J49" s="46"/>
      <c r="K49" s="11"/>
    </row>
    <row r="50" spans="2:11" ht="12.75" customHeight="1">
      <c r="B50" s="7">
        <v>78200</v>
      </c>
      <c r="C50" s="7"/>
      <c r="D50" t="s">
        <v>118</v>
      </c>
      <c r="E50" s="3"/>
      <c r="F50" s="48">
        <v>500</v>
      </c>
      <c r="G50" s="48">
        <v>500</v>
      </c>
      <c r="H50" s="48">
        <v>550</v>
      </c>
      <c r="I50" s="48">
        <v>550</v>
      </c>
      <c r="J50" s="48">
        <v>480</v>
      </c>
      <c r="K50" s="11"/>
    </row>
    <row r="51" spans="2:11" ht="12.75" customHeight="1">
      <c r="B51" s="7"/>
      <c r="C51" s="7"/>
      <c r="D51" t="s">
        <v>33</v>
      </c>
      <c r="E51" s="3"/>
      <c r="F51" s="48">
        <v>950</v>
      </c>
      <c r="G51" s="48">
        <v>900</v>
      </c>
      <c r="H51" s="46"/>
      <c r="I51" s="48"/>
      <c r="J51" s="46"/>
      <c r="K51" s="11"/>
    </row>
    <row r="52" spans="2:11" ht="12.75" customHeight="1">
      <c r="B52" s="7"/>
      <c r="C52" s="7"/>
      <c r="E52" s="3"/>
      <c r="F52" s="46">
        <f>SUM(F45:F51)</f>
        <v>12400</v>
      </c>
      <c r="G52" s="46">
        <f>SUM(G45:G51)</f>
        <v>12000</v>
      </c>
      <c r="H52" s="46">
        <f>SUM(H45:H51)</f>
        <v>11000</v>
      </c>
      <c r="I52" s="46">
        <f>SUM(I45:I51)</f>
        <v>10850</v>
      </c>
      <c r="J52" s="46">
        <f>SUM(J45:J51)</f>
        <v>10178.75</v>
      </c>
      <c r="K52" s="11"/>
    </row>
    <row r="53" spans="2:11" ht="12.75" customHeight="1">
      <c r="B53" s="7"/>
      <c r="C53" s="7"/>
      <c r="E53" s="3"/>
      <c r="F53" s="46"/>
      <c r="G53" s="46"/>
      <c r="H53" s="46"/>
      <c r="I53" s="46"/>
      <c r="J53" s="46"/>
      <c r="K53" s="11"/>
    </row>
    <row r="54" spans="2:11" ht="12.75" customHeight="1">
      <c r="B54" s="7"/>
      <c r="C54" s="7"/>
      <c r="E54" s="3"/>
      <c r="F54" s="46"/>
      <c r="G54" s="11"/>
      <c r="H54" s="11"/>
      <c r="I54" s="11"/>
      <c r="K54" s="11"/>
    </row>
    <row r="55" spans="2:11" ht="12.75" customHeight="1">
      <c r="B55" s="7"/>
      <c r="C55" s="7"/>
      <c r="E55" s="3"/>
      <c r="F55" s="46"/>
      <c r="G55" s="11"/>
      <c r="H55" s="11"/>
      <c r="I55" s="11"/>
      <c r="K55" s="11"/>
    </row>
    <row r="56" spans="2:11" ht="12.75" customHeight="1">
      <c r="B56" s="7"/>
      <c r="C56" s="7"/>
      <c r="E56" s="3"/>
      <c r="F56" s="46"/>
      <c r="G56" s="11"/>
      <c r="H56" s="11"/>
      <c r="I56" s="11"/>
      <c r="K56" s="11"/>
    </row>
    <row r="57" spans="1:11" ht="17.25">
      <c r="A57" s="1" t="s">
        <v>75</v>
      </c>
      <c r="D57" s="8" t="s">
        <v>144</v>
      </c>
      <c r="E57" s="3"/>
      <c r="F57" s="46"/>
      <c r="G57" s="13" t="s">
        <v>170</v>
      </c>
      <c r="K57" s="11"/>
    </row>
    <row r="58" spans="4:11" ht="12.75">
      <c r="D58" s="1" t="s">
        <v>0</v>
      </c>
      <c r="E58" s="1" t="s">
        <v>88</v>
      </c>
      <c r="F58" s="46" t="s">
        <v>274</v>
      </c>
      <c r="G58" s="11" t="s">
        <v>257</v>
      </c>
      <c r="H58" s="11" t="s">
        <v>242</v>
      </c>
      <c r="I58" s="11" t="s">
        <v>203</v>
      </c>
      <c r="J58" s="11" t="s">
        <v>275</v>
      </c>
      <c r="K58" s="1"/>
    </row>
    <row r="59" spans="2:5" ht="12.75">
      <c r="B59" s="7"/>
      <c r="C59" s="7"/>
      <c r="D59" t="s">
        <v>16</v>
      </c>
      <c r="E59" s="2"/>
    </row>
    <row r="60" spans="2:10" ht="12.75">
      <c r="B60" s="7"/>
      <c r="C60" s="7"/>
      <c r="D60" t="s">
        <v>34</v>
      </c>
      <c r="E60" s="2">
        <v>130000</v>
      </c>
      <c r="F60" s="45">
        <v>185000</v>
      </c>
      <c r="G60" s="45">
        <v>160000</v>
      </c>
      <c r="H60" s="45">
        <v>155000</v>
      </c>
      <c r="I60" s="45">
        <v>180000</v>
      </c>
      <c r="J60" s="48">
        <v>168732.67</v>
      </c>
    </row>
    <row r="61" spans="2:10" ht="12.75">
      <c r="B61" s="7">
        <v>400</v>
      </c>
      <c r="C61" s="7"/>
      <c r="D61" t="s">
        <v>35</v>
      </c>
      <c r="E61" s="2">
        <v>120000</v>
      </c>
      <c r="F61" s="45">
        <v>145000</v>
      </c>
      <c r="G61" s="45">
        <v>100000</v>
      </c>
      <c r="H61" s="45">
        <v>124000</v>
      </c>
      <c r="I61" s="45">
        <v>130000</v>
      </c>
      <c r="J61" s="48">
        <v>99717.82</v>
      </c>
    </row>
    <row r="62" spans="2:10" ht="12.75">
      <c r="B62" s="7"/>
      <c r="C62" s="7"/>
      <c r="D62" t="s">
        <v>36</v>
      </c>
      <c r="E62" s="2">
        <v>198000</v>
      </c>
      <c r="F62" s="45">
        <v>152000</v>
      </c>
      <c r="G62" s="45">
        <v>162000</v>
      </c>
      <c r="H62" s="45">
        <v>170000</v>
      </c>
      <c r="I62" s="45">
        <v>230000</v>
      </c>
      <c r="J62" s="48">
        <v>158109.49</v>
      </c>
    </row>
    <row r="63" spans="2:10" ht="12.75">
      <c r="B63" s="7">
        <v>401</v>
      </c>
      <c r="C63" s="7"/>
      <c r="D63" t="s">
        <v>201</v>
      </c>
      <c r="E63" s="2">
        <v>107000</v>
      </c>
      <c r="F63" s="45">
        <v>55000</v>
      </c>
      <c r="G63" s="45">
        <v>90000</v>
      </c>
      <c r="H63" s="45">
        <v>68000</v>
      </c>
      <c r="I63" s="45">
        <v>78000</v>
      </c>
      <c r="J63" s="48">
        <v>82492.11</v>
      </c>
    </row>
    <row r="64" spans="2:10" ht="12.75">
      <c r="B64" s="7"/>
      <c r="C64" s="7"/>
      <c r="D64" t="s">
        <v>37</v>
      </c>
      <c r="E64" s="2">
        <v>290000</v>
      </c>
      <c r="F64" s="45">
        <v>45000</v>
      </c>
      <c r="G64" s="45">
        <v>44000</v>
      </c>
      <c r="H64" s="45">
        <v>47000</v>
      </c>
      <c r="I64" s="45">
        <v>35500</v>
      </c>
      <c r="J64" s="48">
        <v>43157.06</v>
      </c>
    </row>
    <row r="65" spans="2:10" ht="12.75">
      <c r="B65" s="7">
        <v>402</v>
      </c>
      <c r="C65" s="7"/>
      <c r="D65" t="s">
        <v>202</v>
      </c>
      <c r="E65" s="2">
        <v>25000</v>
      </c>
      <c r="F65" s="45">
        <v>500</v>
      </c>
      <c r="G65" s="45">
        <v>6600</v>
      </c>
      <c r="H65" s="45">
        <v>20000</v>
      </c>
      <c r="I65" s="45">
        <v>26230</v>
      </c>
      <c r="J65" s="48">
        <v>674.57</v>
      </c>
    </row>
    <row r="66" spans="2:10" ht="12.75">
      <c r="B66" s="7"/>
      <c r="C66" s="7"/>
      <c r="E66" s="2">
        <v>15000</v>
      </c>
      <c r="G66" s="45"/>
      <c r="H66" s="45"/>
      <c r="I66" s="45"/>
      <c r="J66" s="46"/>
    </row>
    <row r="67" spans="2:10" ht="12.75">
      <c r="B67" s="7">
        <v>403</v>
      </c>
      <c r="C67" s="7"/>
      <c r="D67" t="s">
        <v>293</v>
      </c>
      <c r="E67" s="2">
        <v>30000</v>
      </c>
      <c r="F67" s="45">
        <v>50000</v>
      </c>
      <c r="G67" s="45"/>
      <c r="H67" s="45"/>
      <c r="I67" s="45"/>
      <c r="J67" s="46"/>
    </row>
    <row r="68" spans="2:10" ht="12.75">
      <c r="B68" s="7"/>
      <c r="C68" s="7"/>
      <c r="E68" s="2"/>
      <c r="G68" s="45"/>
      <c r="H68" s="45"/>
      <c r="I68" s="45"/>
      <c r="J68" s="46"/>
    </row>
    <row r="69" spans="2:11" ht="12.75">
      <c r="B69" s="7"/>
      <c r="C69" s="7"/>
      <c r="E69" s="3">
        <f aca="true" t="shared" si="0" ref="E69:J69">SUM(E60:E68)</f>
        <v>915000</v>
      </c>
      <c r="F69" s="46">
        <f t="shared" si="0"/>
        <v>632500</v>
      </c>
      <c r="G69" s="46">
        <f t="shared" si="0"/>
        <v>562600</v>
      </c>
      <c r="H69" s="46">
        <f t="shared" si="0"/>
        <v>584000</v>
      </c>
      <c r="I69" s="46">
        <f t="shared" si="0"/>
        <v>679730</v>
      </c>
      <c r="J69" s="46">
        <f t="shared" si="0"/>
        <v>552883.7199999999</v>
      </c>
      <c r="K69" s="11"/>
    </row>
    <row r="70" spans="2:10" ht="12.75">
      <c r="B70" s="7"/>
      <c r="C70" s="7"/>
      <c r="E70" s="2"/>
      <c r="G70" s="45"/>
      <c r="H70" s="45"/>
      <c r="I70" s="45"/>
      <c r="J70" s="46"/>
    </row>
    <row r="71" spans="2:5" ht="12.75">
      <c r="B71" s="7"/>
      <c r="C71" s="7"/>
      <c r="E71" s="2"/>
    </row>
    <row r="72" spans="2:11" ht="12.75">
      <c r="B72" s="7"/>
      <c r="C72" s="7"/>
      <c r="D72" s="1" t="s">
        <v>6</v>
      </c>
      <c r="E72" s="3"/>
      <c r="F72" s="46" t="s">
        <v>274</v>
      </c>
      <c r="G72" s="11" t="s">
        <v>257</v>
      </c>
      <c r="H72" s="11" t="s">
        <v>242</v>
      </c>
      <c r="I72" s="11" t="s">
        <v>203</v>
      </c>
      <c r="J72" s="11" t="s">
        <v>256</v>
      </c>
      <c r="K72"/>
    </row>
    <row r="73" spans="2:11" ht="12.75">
      <c r="B73" s="7"/>
      <c r="C73" s="7"/>
      <c r="D73" s="1"/>
      <c r="E73" s="3"/>
      <c r="F73" s="46"/>
      <c r="G73" s="11"/>
      <c r="H73" s="11"/>
      <c r="I73" s="11"/>
      <c r="K73"/>
    </row>
    <row r="74" spans="2:10" ht="12.75">
      <c r="B74" s="7"/>
      <c r="C74" s="7"/>
      <c r="E74" s="2">
        <v>13200</v>
      </c>
      <c r="G74" s="45"/>
      <c r="H74" s="45"/>
      <c r="I74" s="45"/>
      <c r="J74" s="46"/>
    </row>
    <row r="75" spans="2:11" ht="12.75">
      <c r="B75" s="7"/>
      <c r="C75" s="7"/>
      <c r="D75" s="5" t="s">
        <v>141</v>
      </c>
      <c r="E75" s="2">
        <v>30000</v>
      </c>
      <c r="F75" s="45">
        <v>3000</v>
      </c>
      <c r="G75" s="45">
        <v>3000</v>
      </c>
      <c r="H75" s="45">
        <v>5000</v>
      </c>
      <c r="I75" s="45">
        <v>10000</v>
      </c>
      <c r="J75" s="46"/>
      <c r="K75"/>
    </row>
    <row r="76" spans="2:11" ht="12.75">
      <c r="B76" s="7"/>
      <c r="C76" s="7"/>
      <c r="D76" s="5" t="s">
        <v>178</v>
      </c>
      <c r="E76" s="2"/>
      <c r="F76" s="45">
        <v>5000</v>
      </c>
      <c r="G76" s="45">
        <v>6000</v>
      </c>
      <c r="H76" s="45">
        <v>13000</v>
      </c>
      <c r="I76" s="45">
        <v>20000</v>
      </c>
      <c r="J76" s="48">
        <v>5996</v>
      </c>
      <c r="K76"/>
    </row>
    <row r="77" spans="2:11" ht="12.75">
      <c r="B77" s="7"/>
      <c r="C77" s="7"/>
      <c r="D77" s="5" t="s">
        <v>179</v>
      </c>
      <c r="E77" s="2"/>
      <c r="F77" s="45">
        <v>5000</v>
      </c>
      <c r="G77" s="45">
        <v>4900</v>
      </c>
      <c r="H77" s="45">
        <v>4500</v>
      </c>
      <c r="I77" s="45">
        <v>4500</v>
      </c>
      <c r="J77" s="46"/>
      <c r="K77"/>
    </row>
    <row r="78" spans="2:11" ht="12.75">
      <c r="B78" s="7">
        <v>78600</v>
      </c>
      <c r="C78" s="7"/>
      <c r="D78" t="s">
        <v>38</v>
      </c>
      <c r="E78" s="2">
        <v>7500</v>
      </c>
      <c r="F78" s="45">
        <v>5500</v>
      </c>
      <c r="G78" s="45">
        <v>5000</v>
      </c>
      <c r="H78" s="45">
        <v>4000</v>
      </c>
      <c r="I78" s="45">
        <v>3750</v>
      </c>
      <c r="J78" s="48">
        <v>4834</v>
      </c>
      <c r="K78"/>
    </row>
    <row r="79" spans="2:11" ht="12.75">
      <c r="B79" s="7"/>
      <c r="C79" s="7"/>
      <c r="D79" t="s">
        <v>292</v>
      </c>
      <c r="E79" s="2"/>
      <c r="F79" s="45">
        <v>50000</v>
      </c>
      <c r="G79" s="45"/>
      <c r="H79" s="45"/>
      <c r="I79" s="45"/>
      <c r="J79" s="48">
        <v>50904.8</v>
      </c>
      <c r="K79"/>
    </row>
    <row r="80" spans="2:11" ht="12.75">
      <c r="B80" s="7"/>
      <c r="C80" s="7"/>
      <c r="D80" t="s">
        <v>54</v>
      </c>
      <c r="E80" s="2">
        <v>616900</v>
      </c>
      <c r="F80" s="45">
        <v>277500</v>
      </c>
      <c r="G80" s="45">
        <v>355900</v>
      </c>
      <c r="H80" s="48">
        <v>458700</v>
      </c>
      <c r="I80" s="45">
        <v>540930</v>
      </c>
      <c r="J80" s="48">
        <v>608835.89</v>
      </c>
      <c r="K80"/>
    </row>
    <row r="81" spans="2:11" ht="12.75">
      <c r="B81" s="7"/>
      <c r="C81" s="7"/>
      <c r="D81" t="s">
        <v>299</v>
      </c>
      <c r="E81" s="2"/>
      <c r="F81" s="45">
        <v>107100</v>
      </c>
      <c r="G81" s="45"/>
      <c r="H81" s="48"/>
      <c r="I81" s="45"/>
      <c r="J81" s="46"/>
      <c r="K81"/>
    </row>
    <row r="82" spans="2:11" ht="12.75">
      <c r="B82" s="7"/>
      <c r="C82" s="7"/>
      <c r="D82" t="s">
        <v>265</v>
      </c>
      <c r="E82" s="2"/>
      <c r="F82" s="45">
        <v>100800</v>
      </c>
      <c r="G82" s="45">
        <v>97600</v>
      </c>
      <c r="H82" s="48"/>
      <c r="I82" s="45"/>
      <c r="J82" s="46"/>
      <c r="K82"/>
    </row>
    <row r="83" spans="2:11" ht="12.75">
      <c r="B83" s="7"/>
      <c r="C83" s="7"/>
      <c r="D83" t="s">
        <v>57</v>
      </c>
      <c r="E83" s="2">
        <v>49500</v>
      </c>
      <c r="F83" s="45">
        <v>32300</v>
      </c>
      <c r="G83" s="45">
        <v>30800</v>
      </c>
      <c r="H83" s="48">
        <v>29000</v>
      </c>
      <c r="I83" s="45">
        <v>35700</v>
      </c>
      <c r="J83" s="48">
        <v>33052.29</v>
      </c>
      <c r="K83"/>
    </row>
    <row r="84" spans="2:11" ht="12.75">
      <c r="B84" s="7"/>
      <c r="C84" s="7"/>
      <c r="D84" t="s">
        <v>177</v>
      </c>
      <c r="E84" s="2">
        <v>21500</v>
      </c>
      <c r="F84" s="45">
        <v>2300</v>
      </c>
      <c r="G84" s="45">
        <v>2700</v>
      </c>
      <c r="H84" s="45">
        <v>2700</v>
      </c>
      <c r="I84" s="45">
        <v>2700</v>
      </c>
      <c r="J84" s="48">
        <v>2249.87</v>
      </c>
      <c r="K84"/>
    </row>
    <row r="85" spans="2:11" ht="12.75">
      <c r="B85" s="7"/>
      <c r="C85" s="7"/>
      <c r="D85" s="5" t="s">
        <v>55</v>
      </c>
      <c r="E85" s="2">
        <v>29200</v>
      </c>
      <c r="F85" s="48">
        <v>48000</v>
      </c>
      <c r="G85" s="45">
        <v>60200</v>
      </c>
      <c r="H85" s="45">
        <v>67300</v>
      </c>
      <c r="I85" s="45">
        <v>62350</v>
      </c>
      <c r="J85" s="48">
        <v>72195.19</v>
      </c>
      <c r="K85"/>
    </row>
    <row r="86" spans="2:11" ht="12.75">
      <c r="B86" s="7"/>
      <c r="C86" s="7"/>
      <c r="E86" s="2"/>
      <c r="G86" s="45"/>
      <c r="H86" s="45"/>
      <c r="I86" s="45"/>
      <c r="J86" s="46"/>
      <c r="K86"/>
    </row>
    <row r="87" spans="2:11" ht="12.75">
      <c r="B87" s="7"/>
      <c r="C87" s="7"/>
      <c r="E87" s="3">
        <f>SUM(E74:E86)</f>
        <v>767800</v>
      </c>
      <c r="F87" s="46">
        <f>SUM(F75:F86)</f>
        <v>636500</v>
      </c>
      <c r="G87" s="46">
        <f>SUM(G75:G86)</f>
        <v>566100</v>
      </c>
      <c r="H87" s="46">
        <f>SUM(H74:H86)</f>
        <v>584200</v>
      </c>
      <c r="I87" s="46">
        <f>SUM(I74:I86)</f>
        <v>679930</v>
      </c>
      <c r="J87" s="46">
        <f>SUM(J74:J86)</f>
        <v>778068.04</v>
      </c>
      <c r="K87"/>
    </row>
    <row r="88" spans="2:11" ht="12.75">
      <c r="B88" s="7"/>
      <c r="C88" s="7"/>
      <c r="E88" s="2">
        <v>-915000</v>
      </c>
      <c r="F88" s="45">
        <f>F69</f>
        <v>632500</v>
      </c>
      <c r="G88" s="45">
        <f>-G69</f>
        <v>-562600</v>
      </c>
      <c r="H88" s="45">
        <f>-H69</f>
        <v>-584000</v>
      </c>
      <c r="I88" s="45">
        <f>-I69</f>
        <v>-679730</v>
      </c>
      <c r="J88" s="46">
        <f>-J69</f>
        <v>-552883.7199999999</v>
      </c>
      <c r="K88"/>
    </row>
    <row r="89" spans="2:11" ht="12.75">
      <c r="B89" s="7"/>
      <c r="C89" s="7"/>
      <c r="D89" s="1" t="s">
        <v>58</v>
      </c>
      <c r="E89" s="3">
        <f>SUM(E87:E88)</f>
        <v>-147200</v>
      </c>
      <c r="F89" s="46">
        <f>F88-F87</f>
        <v>-4000</v>
      </c>
      <c r="G89" s="46">
        <f>SUM(G87:G88)</f>
        <v>3500</v>
      </c>
      <c r="H89" s="46">
        <f>SUM(H87:H88)</f>
        <v>200</v>
      </c>
      <c r="I89" s="46">
        <f>SUM(I87:I88)</f>
        <v>200</v>
      </c>
      <c r="J89" s="46">
        <f>SUM(J87:J88)</f>
        <v>225184.32000000018</v>
      </c>
      <c r="K89" s="11"/>
    </row>
    <row r="90" spans="2:11" ht="12.75">
      <c r="B90" s="7"/>
      <c r="C90" s="7"/>
      <c r="D90" s="1"/>
      <c r="E90" s="3"/>
      <c r="F90" s="46"/>
      <c r="G90" s="46"/>
      <c r="H90" s="46"/>
      <c r="I90" s="46"/>
      <c r="J90" s="46"/>
      <c r="K90" s="11"/>
    </row>
    <row r="91" spans="2:11" ht="12.75">
      <c r="B91" s="7"/>
      <c r="C91" s="7"/>
      <c r="D91" s="1"/>
      <c r="E91" s="3"/>
      <c r="F91" s="46"/>
      <c r="G91" s="11"/>
      <c r="H91" s="11"/>
      <c r="I91" s="11"/>
      <c r="K91" s="11"/>
    </row>
    <row r="92" spans="2:11" ht="12.75">
      <c r="B92" s="7"/>
      <c r="C92" s="7"/>
      <c r="D92" s="1"/>
      <c r="E92" s="3"/>
      <c r="F92" s="46"/>
      <c r="G92" s="11"/>
      <c r="H92" s="11"/>
      <c r="I92" s="11"/>
      <c r="K92" s="11"/>
    </row>
    <row r="93" spans="2:11" ht="12.75">
      <c r="B93" s="7"/>
      <c r="C93" s="7"/>
      <c r="D93" s="1"/>
      <c r="E93" s="3"/>
      <c r="F93" s="46"/>
      <c r="G93" s="11"/>
      <c r="H93" s="11"/>
      <c r="I93" s="11"/>
      <c r="K93" s="11"/>
    </row>
    <row r="94" spans="1:11" ht="17.25">
      <c r="A94" s="1" t="s">
        <v>76</v>
      </c>
      <c r="D94" s="8" t="s">
        <v>145</v>
      </c>
      <c r="E94" s="3"/>
      <c r="F94" s="46"/>
      <c r="G94" s="13" t="s">
        <v>146</v>
      </c>
      <c r="K94" s="11"/>
    </row>
    <row r="95" spans="4:11" ht="12.75">
      <c r="D95" s="1" t="s">
        <v>0</v>
      </c>
      <c r="E95" s="1" t="s">
        <v>88</v>
      </c>
      <c r="F95" s="46" t="s">
        <v>274</v>
      </c>
      <c r="G95" s="11" t="s">
        <v>257</v>
      </c>
      <c r="H95" s="11" t="s">
        <v>242</v>
      </c>
      <c r="I95" s="11" t="s">
        <v>203</v>
      </c>
      <c r="J95" s="11" t="s">
        <v>275</v>
      </c>
      <c r="K95" s="1"/>
    </row>
    <row r="96" spans="2:11" ht="12.75">
      <c r="B96" s="7"/>
      <c r="C96" s="7"/>
      <c r="D96" s="1"/>
      <c r="E96" s="3"/>
      <c r="F96" s="46"/>
      <c r="G96" s="11"/>
      <c r="H96" s="11"/>
      <c r="I96" s="11"/>
      <c r="K96" s="11"/>
    </row>
    <row r="97" spans="2:10" ht="12.75">
      <c r="B97" s="7"/>
      <c r="C97" s="7"/>
      <c r="D97" s="5" t="s">
        <v>123</v>
      </c>
      <c r="E97" s="6"/>
      <c r="F97" s="48">
        <v>85000</v>
      </c>
      <c r="G97" s="48">
        <v>86000</v>
      </c>
      <c r="H97" s="48">
        <v>71000</v>
      </c>
      <c r="I97" s="48">
        <v>67000</v>
      </c>
      <c r="J97" s="12">
        <v>84824.41</v>
      </c>
    </row>
    <row r="98" spans="2:11" ht="12.75">
      <c r="B98" s="7"/>
      <c r="C98" s="7"/>
      <c r="D98" s="5" t="s">
        <v>51</v>
      </c>
      <c r="E98" s="6"/>
      <c r="F98" s="48"/>
      <c r="G98" s="48">
        <v>10000</v>
      </c>
      <c r="H98" s="48">
        <v>2000</v>
      </c>
      <c r="I98" s="48"/>
      <c r="J98" s="48">
        <v>2975</v>
      </c>
      <c r="K98" s="11"/>
    </row>
    <row r="99" spans="2:11" ht="12.75">
      <c r="B99" s="7"/>
      <c r="C99" s="7"/>
      <c r="D99" s="5" t="s">
        <v>254</v>
      </c>
      <c r="E99" s="6"/>
      <c r="F99" s="48">
        <v>5000</v>
      </c>
      <c r="G99" s="48">
        <v>9000</v>
      </c>
      <c r="H99" s="48">
        <v>8600</v>
      </c>
      <c r="I99" s="48"/>
      <c r="J99" s="46"/>
      <c r="K99" s="11"/>
    </row>
    <row r="100" spans="2:11" ht="12.75">
      <c r="B100" s="7"/>
      <c r="C100" s="7"/>
      <c r="D100" s="5" t="s">
        <v>137</v>
      </c>
      <c r="E100" s="3"/>
      <c r="F100" s="48">
        <v>3000</v>
      </c>
      <c r="G100" s="48">
        <v>3000</v>
      </c>
      <c r="H100" s="48">
        <v>5000</v>
      </c>
      <c r="I100" s="48">
        <v>10000</v>
      </c>
      <c r="J100" s="46"/>
      <c r="K100" s="11"/>
    </row>
    <row r="101" spans="2:11" ht="12.75">
      <c r="B101" s="7"/>
      <c r="C101" s="7"/>
      <c r="D101" s="5" t="s">
        <v>7</v>
      </c>
      <c r="E101" s="3"/>
      <c r="F101" s="48">
        <v>6500</v>
      </c>
      <c r="G101" s="48">
        <v>5400</v>
      </c>
      <c r="H101" s="48">
        <v>5400</v>
      </c>
      <c r="I101" s="48">
        <v>5620</v>
      </c>
      <c r="J101" s="48">
        <v>6070</v>
      </c>
      <c r="K101" s="11"/>
    </row>
    <row r="102" spans="2:11" ht="12.75">
      <c r="B102" s="7"/>
      <c r="C102" s="7"/>
      <c r="D102" s="1"/>
      <c r="E102" s="3"/>
      <c r="F102" s="46">
        <f>SUM(F97:F101)</f>
        <v>99500</v>
      </c>
      <c r="G102" s="46">
        <f>SUM(G97:G101)</f>
        <v>113400</v>
      </c>
      <c r="H102" s="46">
        <f>SUM(H97:H101)</f>
        <v>92000</v>
      </c>
      <c r="I102" s="46">
        <f>SUM(I97:I101)</f>
        <v>82620</v>
      </c>
      <c r="J102" s="46">
        <f>SUM(J97:J101)</f>
        <v>93869.41</v>
      </c>
      <c r="K102" s="11"/>
    </row>
    <row r="103" spans="2:11" ht="12.75">
      <c r="B103" s="7"/>
      <c r="C103" s="7"/>
      <c r="D103" s="1"/>
      <c r="E103" s="3"/>
      <c r="F103" s="46"/>
      <c r="G103" s="46"/>
      <c r="H103" s="46"/>
      <c r="I103" s="46"/>
      <c r="J103" s="46"/>
      <c r="K103" s="11"/>
    </row>
    <row r="104" spans="2:11" ht="12.75">
      <c r="B104" s="7"/>
      <c r="C104" s="7"/>
      <c r="D104" s="1" t="s">
        <v>6</v>
      </c>
      <c r="E104" s="6"/>
      <c r="F104" s="48"/>
      <c r="G104" s="48"/>
      <c r="H104" s="48"/>
      <c r="I104" s="48"/>
      <c r="J104" s="46"/>
      <c r="K104" s="11"/>
    </row>
    <row r="105" spans="2:11" ht="12.75">
      <c r="B105" s="7"/>
      <c r="C105" s="7"/>
      <c r="D105" s="5" t="s">
        <v>139</v>
      </c>
      <c r="E105" s="6"/>
      <c r="F105" s="48">
        <v>14200</v>
      </c>
      <c r="G105" s="48">
        <v>16100</v>
      </c>
      <c r="H105" s="48">
        <v>14700</v>
      </c>
      <c r="I105" s="48">
        <v>15400</v>
      </c>
      <c r="J105" s="48">
        <v>15450</v>
      </c>
      <c r="K105" s="11"/>
    </row>
    <row r="106" spans="2:11" ht="12.75">
      <c r="B106" s="15"/>
      <c r="C106" s="15"/>
      <c r="D106" s="5" t="s">
        <v>161</v>
      </c>
      <c r="E106" s="6"/>
      <c r="F106" s="48">
        <v>24300</v>
      </c>
      <c r="G106" s="48">
        <v>17300</v>
      </c>
      <c r="H106" s="48">
        <v>20000</v>
      </c>
      <c r="I106" s="48">
        <v>25000</v>
      </c>
      <c r="J106" s="48">
        <v>23152.05</v>
      </c>
      <c r="K106" s="12"/>
    </row>
    <row r="107" spans="2:11" ht="12.75">
      <c r="B107" s="15"/>
      <c r="C107" s="15"/>
      <c r="D107" s="12" t="s">
        <v>136</v>
      </c>
      <c r="E107" s="6"/>
      <c r="F107" s="48">
        <v>67200</v>
      </c>
      <c r="G107" s="48">
        <v>79800</v>
      </c>
      <c r="H107" s="48">
        <v>54700</v>
      </c>
      <c r="I107" s="48">
        <v>28470</v>
      </c>
      <c r="J107" s="48">
        <v>31278.97</v>
      </c>
      <c r="K107" s="12"/>
    </row>
    <row r="108" spans="2:11" ht="12.75">
      <c r="B108" s="15"/>
      <c r="C108" s="15"/>
      <c r="D108" t="s">
        <v>177</v>
      </c>
      <c r="E108" s="6"/>
      <c r="F108" s="48">
        <v>18400</v>
      </c>
      <c r="G108" s="48">
        <v>22000</v>
      </c>
      <c r="H108" s="48">
        <v>18700</v>
      </c>
      <c r="I108" s="48">
        <v>18000</v>
      </c>
      <c r="J108" s="48">
        <v>13499.24</v>
      </c>
      <c r="K108" s="12"/>
    </row>
    <row r="109" spans="2:11" ht="12.75">
      <c r="B109" s="15"/>
      <c r="C109" s="15"/>
      <c r="D109" t="s">
        <v>57</v>
      </c>
      <c r="E109" s="6"/>
      <c r="F109" s="48">
        <v>3800</v>
      </c>
      <c r="G109" s="56">
        <v>6400</v>
      </c>
      <c r="H109" s="48">
        <v>6000</v>
      </c>
      <c r="I109" s="48">
        <v>7350</v>
      </c>
      <c r="J109" s="48">
        <v>6804.88</v>
      </c>
      <c r="K109" s="12"/>
    </row>
    <row r="110" spans="2:11" ht="12.75">
      <c r="B110" s="15"/>
      <c r="C110" s="15"/>
      <c r="D110" s="5" t="s">
        <v>55</v>
      </c>
      <c r="E110" s="6"/>
      <c r="F110" s="48">
        <v>15600</v>
      </c>
      <c r="G110" s="48">
        <v>19600</v>
      </c>
      <c r="H110" s="48">
        <v>18800</v>
      </c>
      <c r="I110" s="48">
        <v>17400</v>
      </c>
      <c r="J110" s="48">
        <v>20147.49</v>
      </c>
      <c r="K110" s="12"/>
    </row>
    <row r="111" spans="2:11" ht="12.75">
      <c r="B111" s="15"/>
      <c r="C111" s="15"/>
      <c r="D111" s="5"/>
      <c r="E111" s="6"/>
      <c r="F111" s="46">
        <f>SUM(F105:F110)</f>
        <v>143500</v>
      </c>
      <c r="G111" s="46">
        <f>SUM(G105:G110)</f>
        <v>161200</v>
      </c>
      <c r="H111" s="46">
        <f>SUM(H105:H110)</f>
        <v>132900</v>
      </c>
      <c r="I111" s="46">
        <f>SUM(I105:I110)</f>
        <v>111620</v>
      </c>
      <c r="J111" s="46">
        <f>SUM(J105:J110)</f>
        <v>110332.63000000002</v>
      </c>
      <c r="K111" s="12"/>
    </row>
    <row r="112" spans="2:11" ht="12.75">
      <c r="B112" s="15"/>
      <c r="C112" s="15"/>
      <c r="D112" s="5"/>
      <c r="E112" s="6"/>
      <c r="F112" s="48"/>
      <c r="G112" s="48"/>
      <c r="H112" s="48"/>
      <c r="I112" s="48"/>
      <c r="J112" s="46"/>
      <c r="K112" s="12"/>
    </row>
    <row r="113" spans="2:11" ht="12.75">
      <c r="B113" s="15"/>
      <c r="C113" s="15"/>
      <c r="D113" s="5"/>
      <c r="E113" s="6"/>
      <c r="F113" s="48"/>
      <c r="G113" s="48"/>
      <c r="H113" s="48"/>
      <c r="I113" s="48"/>
      <c r="J113" s="46"/>
      <c r="K113" s="12"/>
    </row>
    <row r="114" spans="2:11" ht="12.75">
      <c r="B114" s="15"/>
      <c r="C114" s="15"/>
      <c r="D114" s="5" t="s">
        <v>11</v>
      </c>
      <c r="E114" s="6"/>
      <c r="F114" s="48">
        <f>F102</f>
        <v>99500</v>
      </c>
      <c r="G114" s="48">
        <f>-G102</f>
        <v>-113400</v>
      </c>
      <c r="H114" s="48">
        <f>-H102</f>
        <v>-92000</v>
      </c>
      <c r="I114" s="48">
        <f>-I102</f>
        <v>-82620</v>
      </c>
      <c r="J114" s="46">
        <f>-J102</f>
        <v>-93869.41</v>
      </c>
      <c r="K114" s="12"/>
    </row>
    <row r="115" spans="2:11" ht="12.75">
      <c r="B115" s="7"/>
      <c r="C115" s="7"/>
      <c r="D115" s="1"/>
      <c r="E115" s="3"/>
      <c r="F115" s="46"/>
      <c r="G115" s="46"/>
      <c r="H115" s="46"/>
      <c r="I115" s="46"/>
      <c r="J115" s="46"/>
      <c r="K115" s="11"/>
    </row>
    <row r="116" spans="2:11" ht="12.75">
      <c r="B116" s="7"/>
      <c r="C116" s="7"/>
      <c r="D116" s="1" t="s">
        <v>58</v>
      </c>
      <c r="E116" s="3"/>
      <c r="F116" s="46">
        <f>F114-F111</f>
        <v>-44000</v>
      </c>
      <c r="G116" s="46">
        <f>SUM(G111:G115)</f>
        <v>47800</v>
      </c>
      <c r="H116" s="46">
        <f>SUM(H111:H115)</f>
        <v>40900</v>
      </c>
      <c r="I116" s="46">
        <f>SUM(I111:I115)</f>
        <v>29000</v>
      </c>
      <c r="J116" s="46">
        <f>SUM(J111:J115)</f>
        <v>16463.220000000016</v>
      </c>
      <c r="K116" s="11"/>
    </row>
    <row r="117" spans="2:11" ht="12.75">
      <c r="B117" s="7"/>
      <c r="C117" s="7"/>
      <c r="D117" s="1"/>
      <c r="E117" s="3"/>
      <c r="F117" s="46"/>
      <c r="G117" s="46"/>
      <c r="H117" s="46"/>
      <c r="I117" s="46"/>
      <c r="J117" s="46"/>
      <c r="K117" s="11"/>
    </row>
    <row r="118" spans="2:11" ht="12.75">
      <c r="B118" s="7"/>
      <c r="C118" s="7"/>
      <c r="D118" s="1"/>
      <c r="E118" s="3"/>
      <c r="F118" s="46"/>
      <c r="G118" s="11"/>
      <c r="H118" s="11"/>
      <c r="I118" s="11"/>
      <c r="K118" s="11"/>
    </row>
    <row r="119" spans="2:11" ht="12.75">
      <c r="B119" s="7"/>
      <c r="C119" s="7"/>
      <c r="D119" s="1"/>
      <c r="E119" s="3"/>
      <c r="F119" s="46"/>
      <c r="G119" s="11"/>
      <c r="H119" s="11"/>
      <c r="I119" s="11"/>
      <c r="K119" s="11"/>
    </row>
    <row r="120" spans="1:11" ht="17.25">
      <c r="A120" s="1" t="s">
        <v>77</v>
      </c>
      <c r="D120" s="8" t="s">
        <v>148</v>
      </c>
      <c r="E120" s="3"/>
      <c r="F120" s="46"/>
      <c r="G120" s="13" t="s">
        <v>147</v>
      </c>
      <c r="K120" s="11"/>
    </row>
    <row r="121" spans="4:11" ht="12.75">
      <c r="D121" s="1" t="s">
        <v>0</v>
      </c>
      <c r="E121" s="1" t="s">
        <v>88</v>
      </c>
      <c r="F121" s="46" t="s">
        <v>274</v>
      </c>
      <c r="G121" s="11" t="s">
        <v>257</v>
      </c>
      <c r="H121" s="11" t="s">
        <v>242</v>
      </c>
      <c r="I121" s="11" t="s">
        <v>203</v>
      </c>
      <c r="J121" s="11" t="s">
        <v>275</v>
      </c>
      <c r="K121" s="1"/>
    </row>
    <row r="122" spans="2:11" ht="12.75">
      <c r="B122" s="7"/>
      <c r="C122" s="7"/>
      <c r="D122" s="1"/>
      <c r="E122" s="3"/>
      <c r="F122" s="46"/>
      <c r="G122" s="11"/>
      <c r="H122" s="11"/>
      <c r="I122" s="11"/>
      <c r="K122" s="11"/>
    </row>
    <row r="123" spans="2:5" ht="12.75">
      <c r="B123" s="7"/>
      <c r="C123" s="7"/>
      <c r="D123" t="s">
        <v>100</v>
      </c>
      <c r="E123" s="2">
        <v>21000</v>
      </c>
    </row>
    <row r="124" spans="2:10" ht="12.75">
      <c r="B124" s="7">
        <v>40410</v>
      </c>
      <c r="C124" s="7"/>
      <c r="D124" t="s">
        <v>65</v>
      </c>
      <c r="E124" s="2">
        <v>30000</v>
      </c>
      <c r="F124" s="45">
        <v>50000</v>
      </c>
      <c r="G124" s="45">
        <v>49600</v>
      </c>
      <c r="H124" s="45">
        <v>42580</v>
      </c>
      <c r="I124" s="45">
        <v>30000</v>
      </c>
      <c r="J124" s="48">
        <v>80602.27</v>
      </c>
    </row>
    <row r="125" spans="2:10" ht="12.75">
      <c r="B125" s="7">
        <v>40740</v>
      </c>
      <c r="C125" s="7"/>
      <c r="D125" t="s">
        <v>23</v>
      </c>
      <c r="E125" s="2">
        <v>2500</v>
      </c>
      <c r="F125" s="45">
        <v>1500</v>
      </c>
      <c r="G125" s="45">
        <v>500</v>
      </c>
      <c r="H125" s="45"/>
      <c r="I125" s="45">
        <v>2400</v>
      </c>
      <c r="J125" s="46"/>
    </row>
    <row r="126" spans="2:10" ht="12.75">
      <c r="B126" s="7"/>
      <c r="C126" s="7"/>
      <c r="D126" t="s">
        <v>7</v>
      </c>
      <c r="E126" s="2">
        <v>7000</v>
      </c>
      <c r="F126" s="45">
        <v>2500</v>
      </c>
      <c r="G126" s="45">
        <v>3000</v>
      </c>
      <c r="H126" s="45">
        <v>3000</v>
      </c>
      <c r="I126" s="45">
        <v>3460</v>
      </c>
      <c r="J126" s="46"/>
    </row>
    <row r="127" spans="2:11" ht="12.75">
      <c r="B127" s="7"/>
      <c r="C127" s="7"/>
      <c r="E127" s="3">
        <f>SUM(E123:E126)</f>
        <v>60500</v>
      </c>
      <c r="F127" s="46">
        <f>SUM(F124:F126)</f>
        <v>54000</v>
      </c>
      <c r="G127" s="46">
        <f>SUM(G124:G126)</f>
        <v>53100</v>
      </c>
      <c r="H127" s="46">
        <f>SUM(H124:H126)</f>
        <v>45580</v>
      </c>
      <c r="I127" s="46">
        <f>SUM(I123:I126)</f>
        <v>35860</v>
      </c>
      <c r="J127" s="46">
        <f>SUM(J123:J126)</f>
        <v>80602.27</v>
      </c>
      <c r="K127" s="11"/>
    </row>
    <row r="128" spans="2:10" ht="12.75">
      <c r="B128" s="7"/>
      <c r="C128" s="7"/>
      <c r="E128" s="2" t="s">
        <v>16</v>
      </c>
      <c r="G128" s="45"/>
      <c r="H128" s="45"/>
      <c r="I128" s="45"/>
      <c r="J128" s="46"/>
    </row>
    <row r="129" spans="2:11" ht="12.75">
      <c r="B129" s="7"/>
      <c r="C129" s="7"/>
      <c r="D129" s="1" t="s">
        <v>6</v>
      </c>
      <c r="E129" s="3"/>
      <c r="F129" s="46"/>
      <c r="G129" s="46"/>
      <c r="H129" s="46"/>
      <c r="I129" s="46"/>
      <c r="J129" s="46"/>
      <c r="K129" s="11"/>
    </row>
    <row r="130" spans="2:11" ht="12.75">
      <c r="B130" s="7"/>
      <c r="C130" s="7"/>
      <c r="D130" s="1"/>
      <c r="E130" s="3"/>
      <c r="F130" s="46"/>
      <c r="G130" s="46"/>
      <c r="H130" s="46"/>
      <c r="I130" s="46"/>
      <c r="J130" s="46"/>
      <c r="K130" s="11"/>
    </row>
    <row r="131" spans="4:10" ht="12.75">
      <c r="D131" t="s">
        <v>309</v>
      </c>
      <c r="E131" s="2">
        <v>75500</v>
      </c>
      <c r="F131" s="45">
        <v>15000</v>
      </c>
      <c r="G131" s="45">
        <v>57900</v>
      </c>
      <c r="H131" s="45">
        <v>47900</v>
      </c>
      <c r="I131" s="45">
        <v>37960</v>
      </c>
      <c r="J131" s="46">
        <v>44278.97</v>
      </c>
    </row>
    <row r="132" spans="4:10" ht="12.75">
      <c r="D132" t="s">
        <v>308</v>
      </c>
      <c r="E132" s="2"/>
      <c r="F132" s="45">
        <v>45900</v>
      </c>
      <c r="G132" s="45"/>
      <c r="H132" s="45"/>
      <c r="I132" s="45"/>
      <c r="J132" s="46"/>
    </row>
    <row r="133" spans="4:10" ht="12.75">
      <c r="D133" t="s">
        <v>57</v>
      </c>
      <c r="E133" s="2">
        <v>3000</v>
      </c>
      <c r="F133" s="45">
        <v>4800</v>
      </c>
      <c r="G133" s="45">
        <v>10000</v>
      </c>
      <c r="H133" s="45">
        <v>11180</v>
      </c>
      <c r="I133" s="45">
        <v>13650</v>
      </c>
      <c r="J133" s="48">
        <v>12163.79</v>
      </c>
    </row>
    <row r="134" spans="4:10" ht="12.75">
      <c r="D134" t="s">
        <v>177</v>
      </c>
      <c r="E134" s="2">
        <v>15900</v>
      </c>
      <c r="F134" s="45">
        <v>2300</v>
      </c>
      <c r="G134" s="45">
        <v>2700</v>
      </c>
      <c r="H134" s="45">
        <v>2700</v>
      </c>
      <c r="I134" s="45">
        <v>3000</v>
      </c>
      <c r="J134" s="48">
        <v>2249.87</v>
      </c>
    </row>
    <row r="135" spans="4:10" ht="12.75">
      <c r="D135" s="5" t="s">
        <v>55</v>
      </c>
      <c r="E135" s="2">
        <v>4250</v>
      </c>
      <c r="F135" s="45">
        <v>6000</v>
      </c>
      <c r="G135" s="45">
        <v>7500</v>
      </c>
      <c r="H135" s="45">
        <v>7800</v>
      </c>
      <c r="I135" s="45">
        <v>7250</v>
      </c>
      <c r="J135" s="48">
        <v>8394.79</v>
      </c>
    </row>
    <row r="136" spans="5:10" ht="12.75">
      <c r="E136" s="2"/>
      <c r="G136" s="45"/>
      <c r="H136" s="45"/>
      <c r="I136" s="45"/>
      <c r="J136" s="48"/>
    </row>
    <row r="137" spans="5:11" ht="12.75">
      <c r="E137" s="3">
        <f>SUM(E131:E136)</f>
        <v>98650</v>
      </c>
      <c r="F137" s="46">
        <f>SUM(F130:F136)</f>
        <v>74000</v>
      </c>
      <c r="G137" s="46">
        <f>SUM(G131:G136)</f>
        <v>78100</v>
      </c>
      <c r="H137" s="46">
        <f>SUM(H131:H136)</f>
        <v>69580</v>
      </c>
      <c r="I137" s="46">
        <f>SUM(I131:I136)</f>
        <v>61860</v>
      </c>
      <c r="J137" s="46">
        <f>SUM(J131:J136)</f>
        <v>67087.42000000001</v>
      </c>
      <c r="K137" s="11"/>
    </row>
    <row r="138" spans="4:11" ht="12.75">
      <c r="D138" s="5" t="s">
        <v>0</v>
      </c>
      <c r="E138" s="3">
        <v>-81500</v>
      </c>
      <c r="F138" s="46">
        <f>F127</f>
        <v>54000</v>
      </c>
      <c r="G138" s="46">
        <f>-G127</f>
        <v>-53100</v>
      </c>
      <c r="H138" s="48">
        <f>-H127</f>
        <v>-45580</v>
      </c>
      <c r="I138" s="48">
        <f>-I127</f>
        <v>-35860</v>
      </c>
      <c r="J138" s="48">
        <f>-J127</f>
        <v>-80602.27</v>
      </c>
      <c r="K138" s="11"/>
    </row>
    <row r="139" spans="4:11" ht="12.75">
      <c r="D139" t="s">
        <v>58</v>
      </c>
      <c r="E139" s="3">
        <f>SUM(E137:E138)</f>
        <v>17150</v>
      </c>
      <c r="F139" s="46">
        <f>F138-F137</f>
        <v>-20000</v>
      </c>
      <c r="G139" s="46">
        <f>SUM(G137:G138)</f>
        <v>25000</v>
      </c>
      <c r="H139" s="46">
        <f>SUM(H137:H138)</f>
        <v>24000</v>
      </c>
      <c r="I139" s="46">
        <f>SUM(I137:I138)</f>
        <v>26000</v>
      </c>
      <c r="J139" s="46">
        <f>SUM(J137:J138)</f>
        <v>-13514.849999999991</v>
      </c>
      <c r="K139" s="11"/>
    </row>
    <row r="140" ht="12.75">
      <c r="E140" s="2" t="s">
        <v>16</v>
      </c>
    </row>
    <row r="141" spans="1:11" s="5" customFormat="1" ht="17.25">
      <c r="A141" s="1" t="s">
        <v>78</v>
      </c>
      <c r="B141" s="15"/>
      <c r="C141" s="15"/>
      <c r="D141" s="8" t="s">
        <v>154</v>
      </c>
      <c r="E141" s="9"/>
      <c r="F141" s="47"/>
      <c r="G141" s="13" t="s">
        <v>149</v>
      </c>
      <c r="J141" s="1"/>
      <c r="K141" s="13"/>
    </row>
    <row r="142" spans="4:11" ht="12.75">
      <c r="D142" s="1" t="s">
        <v>0</v>
      </c>
      <c r="E142" s="1" t="s">
        <v>88</v>
      </c>
      <c r="F142" s="46" t="s">
        <v>274</v>
      </c>
      <c r="G142" s="11" t="s">
        <v>257</v>
      </c>
      <c r="H142" s="11" t="s">
        <v>242</v>
      </c>
      <c r="I142" s="11" t="s">
        <v>203</v>
      </c>
      <c r="J142" s="11" t="s">
        <v>275</v>
      </c>
      <c r="K142" s="1"/>
    </row>
    <row r="143" spans="2:5" ht="12.75">
      <c r="B143" s="7"/>
      <c r="C143" s="7"/>
      <c r="E143" s="2"/>
    </row>
    <row r="144" spans="2:11" ht="12.75">
      <c r="B144" s="7">
        <v>40500</v>
      </c>
      <c r="C144" s="7"/>
      <c r="D144" t="s">
        <v>162</v>
      </c>
      <c r="E144" s="6">
        <v>805000</v>
      </c>
      <c r="F144" s="48">
        <v>530000</v>
      </c>
      <c r="G144" s="48">
        <v>490000</v>
      </c>
      <c r="H144" s="48">
        <v>426500</v>
      </c>
      <c r="I144" s="48">
        <v>419440</v>
      </c>
      <c r="J144" s="48">
        <v>496837.95</v>
      </c>
      <c r="K144" s="12"/>
    </row>
    <row r="145" spans="3:11" ht="12.75">
      <c r="C145" s="7"/>
      <c r="E145" s="3"/>
      <c r="F145" s="46"/>
      <c r="G145" s="46"/>
      <c r="H145" s="46"/>
      <c r="I145" s="46"/>
      <c r="J145" s="46"/>
      <c r="K145" s="11"/>
    </row>
    <row r="146" spans="2:11" ht="12.75">
      <c r="B146" s="7"/>
      <c r="C146" s="7"/>
      <c r="D146" s="1" t="s">
        <v>62</v>
      </c>
      <c r="E146" s="3">
        <f aca="true" t="shared" si="1" ref="E146:J146">SUM(E144:E145)</f>
        <v>805000</v>
      </c>
      <c r="F146" s="46">
        <f t="shared" si="1"/>
        <v>530000</v>
      </c>
      <c r="G146" s="46">
        <f t="shared" si="1"/>
        <v>490000</v>
      </c>
      <c r="H146" s="46">
        <f t="shared" si="1"/>
        <v>426500</v>
      </c>
      <c r="I146" s="46">
        <f t="shared" si="1"/>
        <v>419440</v>
      </c>
      <c r="J146" s="46">
        <f t="shared" si="1"/>
        <v>496837.95</v>
      </c>
      <c r="K146" s="11"/>
    </row>
    <row r="147" spans="2:10" ht="12.75">
      <c r="B147" s="7"/>
      <c r="C147" s="7"/>
      <c r="E147" s="2"/>
      <c r="G147" s="45"/>
      <c r="H147" s="45"/>
      <c r="I147" s="45"/>
      <c r="J147" s="46"/>
    </row>
    <row r="148" spans="2:11" ht="12.75">
      <c r="B148" s="7"/>
      <c r="C148" s="7"/>
      <c r="D148" s="1" t="s">
        <v>6</v>
      </c>
      <c r="E148" s="3"/>
      <c r="F148" s="46"/>
      <c r="G148" s="46"/>
      <c r="H148" s="46"/>
      <c r="I148" s="46"/>
      <c r="J148" s="46"/>
      <c r="K148" s="11"/>
    </row>
    <row r="149" spans="2:10" ht="12.75">
      <c r="B149" s="7"/>
      <c r="C149" s="7"/>
      <c r="E149" s="2"/>
      <c r="G149" s="45"/>
      <c r="H149" s="45"/>
      <c r="I149" s="45"/>
      <c r="J149" s="46"/>
    </row>
    <row r="150" spans="2:10" ht="12.75">
      <c r="B150" s="7"/>
      <c r="C150" s="7"/>
      <c r="D150" t="s">
        <v>54</v>
      </c>
      <c r="E150" s="2">
        <v>579000</v>
      </c>
      <c r="F150" s="45">
        <v>457500</v>
      </c>
      <c r="G150" s="45">
        <v>413800</v>
      </c>
      <c r="H150" s="48">
        <v>348000</v>
      </c>
      <c r="I150" s="45">
        <v>341640</v>
      </c>
      <c r="J150" s="48">
        <v>409580.51</v>
      </c>
    </row>
    <row r="151" spans="2:10" ht="12.75">
      <c r="B151" s="7"/>
      <c r="C151" s="7"/>
      <c r="D151" t="s">
        <v>57</v>
      </c>
      <c r="E151" s="2">
        <v>38400</v>
      </c>
      <c r="F151" s="45">
        <v>32300</v>
      </c>
      <c r="G151" s="45">
        <v>27200</v>
      </c>
      <c r="H151" s="48">
        <v>25650</v>
      </c>
      <c r="I151" s="45">
        <v>31500</v>
      </c>
      <c r="J151" s="48">
        <v>29163.79</v>
      </c>
    </row>
    <row r="152" spans="4:10" ht="12.75">
      <c r="D152" s="5" t="s">
        <v>55</v>
      </c>
      <c r="E152" s="2">
        <v>19650</v>
      </c>
      <c r="F152" s="48">
        <v>40800</v>
      </c>
      <c r="G152" s="45">
        <v>51200</v>
      </c>
      <c r="H152" s="48">
        <v>53200</v>
      </c>
      <c r="I152" s="45">
        <v>49300</v>
      </c>
      <c r="J152" s="48">
        <v>57084.57</v>
      </c>
    </row>
    <row r="153" spans="5:10" ht="12.75">
      <c r="E153" s="2"/>
      <c r="G153" s="45"/>
      <c r="H153" s="45"/>
      <c r="I153" s="45"/>
      <c r="J153" s="46"/>
    </row>
    <row r="154" spans="4:11" ht="12.75">
      <c r="D154" s="1" t="s">
        <v>63</v>
      </c>
      <c r="E154" s="3">
        <f aca="true" t="shared" si="2" ref="E154:J154">SUM(E150:E153)</f>
        <v>637050</v>
      </c>
      <c r="F154" s="46">
        <f t="shared" si="2"/>
        <v>530600</v>
      </c>
      <c r="G154" s="46">
        <f t="shared" si="2"/>
        <v>492200</v>
      </c>
      <c r="H154" s="46">
        <f t="shared" si="2"/>
        <v>426850</v>
      </c>
      <c r="I154" s="46">
        <f t="shared" si="2"/>
        <v>422440</v>
      </c>
      <c r="J154" s="46">
        <f t="shared" si="2"/>
        <v>495828.87</v>
      </c>
      <c r="K154" s="11"/>
    </row>
    <row r="155" spans="4:11" ht="12.75">
      <c r="D155" s="1" t="s">
        <v>11</v>
      </c>
      <c r="E155" s="3">
        <v>-805000</v>
      </c>
      <c r="F155" s="46">
        <f>F146</f>
        <v>530000</v>
      </c>
      <c r="G155" s="48">
        <f>-G146</f>
        <v>-490000</v>
      </c>
      <c r="H155" s="48">
        <f>-H146</f>
        <v>-426500</v>
      </c>
      <c r="I155" s="48">
        <f>-I146</f>
        <v>-419440</v>
      </c>
      <c r="J155" s="46">
        <f>-J146</f>
        <v>-496837.95</v>
      </c>
      <c r="K155" s="11"/>
    </row>
    <row r="156" spans="4:11" ht="12.75">
      <c r="D156" t="s">
        <v>58</v>
      </c>
      <c r="E156" s="3">
        <f>SUM(E154:E155)</f>
        <v>-167950</v>
      </c>
      <c r="F156" s="46">
        <f>F155-F154</f>
        <v>-600</v>
      </c>
      <c r="G156" s="46">
        <f>SUM(G154:G155)</f>
        <v>2200</v>
      </c>
      <c r="H156" s="46">
        <f>SUM(H154:H155)</f>
        <v>350</v>
      </c>
      <c r="I156" s="46">
        <f>SUM(I154:I155)</f>
        <v>3000</v>
      </c>
      <c r="J156" s="46">
        <f>SUM(J154:J155)</f>
        <v>-1009.0800000000163</v>
      </c>
      <c r="K156" s="11"/>
    </row>
    <row r="157" spans="5:10" ht="12.75">
      <c r="E157" s="2"/>
      <c r="G157" s="45"/>
      <c r="H157" s="45"/>
      <c r="I157" s="45"/>
      <c r="J157" s="46"/>
    </row>
    <row r="158" ht="12.75">
      <c r="E158" s="2"/>
    </row>
    <row r="159" spans="1:11" ht="17.25">
      <c r="A159" s="1" t="s">
        <v>79</v>
      </c>
      <c r="D159" s="8" t="s">
        <v>151</v>
      </c>
      <c r="E159" s="3" t="s">
        <v>16</v>
      </c>
      <c r="F159" s="46"/>
      <c r="G159" s="13" t="s">
        <v>150</v>
      </c>
      <c r="K159" s="11"/>
    </row>
    <row r="160" spans="4:11" ht="12.75">
      <c r="D160" s="1" t="s">
        <v>0</v>
      </c>
      <c r="E160" s="1" t="s">
        <v>88</v>
      </c>
      <c r="F160" s="46" t="s">
        <v>274</v>
      </c>
      <c r="G160" s="11" t="s">
        <v>257</v>
      </c>
      <c r="H160" s="11" t="s">
        <v>242</v>
      </c>
      <c r="I160" s="11" t="s">
        <v>203</v>
      </c>
      <c r="J160" s="11" t="s">
        <v>275</v>
      </c>
      <c r="K160" s="1"/>
    </row>
    <row r="161" spans="2:5" ht="12.75">
      <c r="B161" s="7"/>
      <c r="C161" s="7"/>
      <c r="E161" s="2"/>
    </row>
    <row r="162" spans="2:10" ht="12.75">
      <c r="B162" s="7">
        <v>45240</v>
      </c>
      <c r="C162" s="7"/>
      <c r="D162" t="s">
        <v>173</v>
      </c>
      <c r="E162" s="2">
        <v>7500</v>
      </c>
      <c r="G162" s="45"/>
      <c r="H162" s="45"/>
      <c r="I162" s="45"/>
      <c r="J162" s="46"/>
    </row>
    <row r="163" spans="2:10" ht="12.75">
      <c r="B163" s="7">
        <v>45220</v>
      </c>
      <c r="C163" s="7"/>
      <c r="D163" t="s">
        <v>172</v>
      </c>
      <c r="E163" s="2"/>
      <c r="F163" s="45">
        <v>4500</v>
      </c>
      <c r="G163" s="45">
        <v>4500</v>
      </c>
      <c r="H163" s="45">
        <v>4500</v>
      </c>
      <c r="I163" s="45">
        <v>4500</v>
      </c>
      <c r="J163" s="48">
        <v>1537.5</v>
      </c>
    </row>
    <row r="164" spans="2:10" ht="12.75">
      <c r="B164" s="7">
        <v>40600</v>
      </c>
      <c r="C164" s="7"/>
      <c r="D164" t="s">
        <v>40</v>
      </c>
      <c r="E164" s="2">
        <v>80000</v>
      </c>
      <c r="F164" s="45">
        <v>27500</v>
      </c>
      <c r="G164" s="45">
        <v>42000</v>
      </c>
      <c r="H164" s="45">
        <v>29900</v>
      </c>
      <c r="I164" s="45">
        <v>29500</v>
      </c>
      <c r="J164" s="48">
        <v>33701.62</v>
      </c>
    </row>
    <row r="165" spans="2:10" ht="12.75">
      <c r="B165" s="7">
        <v>48300</v>
      </c>
      <c r="C165" s="7"/>
      <c r="D165" t="s">
        <v>41</v>
      </c>
      <c r="E165" s="2"/>
      <c r="G165" s="45"/>
      <c r="H165" s="45"/>
      <c r="I165" s="45"/>
      <c r="J165" s="46"/>
    </row>
    <row r="166" spans="2:10" ht="12.75">
      <c r="B166" s="7"/>
      <c r="C166" s="7"/>
      <c r="E166" s="2"/>
      <c r="G166" s="45"/>
      <c r="H166" s="45"/>
      <c r="I166" s="45"/>
      <c r="J166" s="46"/>
    </row>
    <row r="167" spans="2:10" ht="12.75">
      <c r="B167" s="7"/>
      <c r="C167" s="7"/>
      <c r="E167" s="2"/>
      <c r="G167" s="45"/>
      <c r="H167" s="45"/>
      <c r="I167" s="45"/>
      <c r="J167" s="46"/>
    </row>
    <row r="168" spans="2:11" ht="12.75">
      <c r="B168" s="7"/>
      <c r="C168" s="7"/>
      <c r="E168" s="3">
        <f>SUM(E162:E167)</f>
        <v>87500</v>
      </c>
      <c r="F168" s="46">
        <f>SUM(F163:F167)</f>
        <v>32000</v>
      </c>
      <c r="G168" s="46">
        <f>SUM(G163:G167)</f>
        <v>46500</v>
      </c>
      <c r="H168" s="46">
        <f>SUM(H163:H167)</f>
        <v>34400</v>
      </c>
      <c r="I168" s="46">
        <f>SUM(I163:I167)</f>
        <v>34000</v>
      </c>
      <c r="J168" s="46">
        <f>SUM(J162:J167)</f>
        <v>35239.12</v>
      </c>
      <c r="K168" s="11"/>
    </row>
    <row r="169" spans="2:10" ht="12.75">
      <c r="B169" s="7"/>
      <c r="C169" s="7"/>
      <c r="E169" s="2"/>
      <c r="G169" s="45"/>
      <c r="H169" s="45"/>
      <c r="I169" s="45"/>
      <c r="J169" s="46"/>
    </row>
    <row r="170" spans="2:11" ht="12.75">
      <c r="B170" s="7"/>
      <c r="C170" s="7"/>
      <c r="D170" s="1" t="s">
        <v>6</v>
      </c>
      <c r="E170" s="3"/>
      <c r="F170" s="46"/>
      <c r="G170" s="46"/>
      <c r="H170" s="46"/>
      <c r="I170" s="46"/>
      <c r="J170" s="46"/>
      <c r="K170" s="11"/>
    </row>
    <row r="171" spans="2:10" ht="12.75">
      <c r="B171" s="7">
        <v>60021</v>
      </c>
      <c r="C171" s="7"/>
      <c r="D171" t="s">
        <v>138</v>
      </c>
      <c r="E171" s="2">
        <v>7300</v>
      </c>
      <c r="F171" s="45">
        <v>4400</v>
      </c>
      <c r="G171" s="45">
        <v>4300</v>
      </c>
      <c r="H171" s="45">
        <v>3700</v>
      </c>
      <c r="I171" s="45">
        <v>4000</v>
      </c>
      <c r="J171" s="48">
        <v>3950</v>
      </c>
    </row>
    <row r="172" spans="2:11" ht="12.75">
      <c r="B172" s="7">
        <v>60061</v>
      </c>
      <c r="C172" s="7"/>
      <c r="D172" t="s">
        <v>110</v>
      </c>
      <c r="E172" s="2">
        <v>79500</v>
      </c>
      <c r="F172" s="45">
        <v>37900</v>
      </c>
      <c r="G172" s="45">
        <v>36800</v>
      </c>
      <c r="H172" s="45">
        <v>35000</v>
      </c>
      <c r="I172" s="45">
        <v>36000</v>
      </c>
      <c r="J172" s="48">
        <v>36441.31</v>
      </c>
      <c r="K172" s="43" t="s">
        <v>267</v>
      </c>
    </row>
    <row r="173" spans="2:10" ht="12.75">
      <c r="B173" s="7">
        <v>61910</v>
      </c>
      <c r="C173" s="7"/>
      <c r="D173" t="s">
        <v>48</v>
      </c>
      <c r="E173" s="2"/>
      <c r="G173" s="45"/>
      <c r="H173" s="45"/>
      <c r="I173" s="45">
        <v>50</v>
      </c>
      <c r="J173" s="48">
        <v>90</v>
      </c>
    </row>
    <row r="174" spans="2:10" ht="12.75">
      <c r="B174" s="7">
        <v>69350</v>
      </c>
      <c r="C174" s="7"/>
      <c r="D174" t="s">
        <v>28</v>
      </c>
      <c r="E174" s="2">
        <v>1200</v>
      </c>
      <c r="G174" s="45">
        <v>100</v>
      </c>
      <c r="H174" s="45">
        <v>100</v>
      </c>
      <c r="I174" s="45">
        <v>2000</v>
      </c>
      <c r="J174" s="46"/>
    </row>
    <row r="175" spans="2:10" ht="12.75">
      <c r="B175" s="7">
        <v>69800</v>
      </c>
      <c r="C175" s="7"/>
      <c r="D175" t="s">
        <v>66</v>
      </c>
      <c r="E175" s="2">
        <v>200</v>
      </c>
      <c r="F175" s="45">
        <v>2850</v>
      </c>
      <c r="G175" s="45"/>
      <c r="H175" s="45"/>
      <c r="I175" s="45"/>
      <c r="J175" s="46"/>
    </row>
    <row r="176" spans="2:10" ht="12.75">
      <c r="B176" s="7"/>
      <c r="C176" s="7"/>
      <c r="D176" s="5" t="s">
        <v>17</v>
      </c>
      <c r="E176" s="2"/>
      <c r="F176" s="45">
        <v>2250</v>
      </c>
      <c r="G176" s="45">
        <v>2100</v>
      </c>
      <c r="H176" s="45">
        <v>2100</v>
      </c>
      <c r="I176" s="45"/>
      <c r="J176" s="46"/>
    </row>
    <row r="177" spans="2:10" ht="12.75">
      <c r="B177" s="7"/>
      <c r="C177" s="7"/>
      <c r="D177" s="5" t="s">
        <v>55</v>
      </c>
      <c r="E177" s="2"/>
      <c r="F177" s="48">
        <v>1200</v>
      </c>
      <c r="G177" s="45">
        <v>1500</v>
      </c>
      <c r="H177" s="45">
        <v>1500</v>
      </c>
      <c r="I177" s="45">
        <v>1450</v>
      </c>
      <c r="J177" s="48">
        <v>1678.96</v>
      </c>
    </row>
    <row r="178" spans="2:10" ht="12.75">
      <c r="B178" s="7"/>
      <c r="C178" s="7"/>
      <c r="D178" s="5" t="s">
        <v>250</v>
      </c>
      <c r="E178" s="2"/>
      <c r="G178" s="45">
        <v>10000</v>
      </c>
      <c r="H178" s="45">
        <v>2000</v>
      </c>
      <c r="I178" s="45"/>
      <c r="J178" s="48">
        <v>2975</v>
      </c>
    </row>
    <row r="179" spans="2:10" ht="12.75">
      <c r="B179" s="7"/>
      <c r="C179" s="7"/>
      <c r="E179" s="2"/>
      <c r="G179" s="45"/>
      <c r="H179" s="45"/>
      <c r="I179" s="45"/>
      <c r="J179" s="46"/>
    </row>
    <row r="180" spans="2:11" ht="12.75">
      <c r="B180" s="7"/>
      <c r="C180" s="7"/>
      <c r="E180" s="3">
        <f>SUM(E171:E175)</f>
        <v>88200</v>
      </c>
      <c r="F180" s="46">
        <f>SUM(F171:F179)</f>
        <v>48600</v>
      </c>
      <c r="G180" s="46">
        <f>SUM(G171:G179)</f>
        <v>54800</v>
      </c>
      <c r="H180" s="46">
        <f>SUM(H171:H179)</f>
        <v>44400</v>
      </c>
      <c r="I180" s="46">
        <f>SUM(I171:I179)</f>
        <v>43500</v>
      </c>
      <c r="J180" s="46">
        <f>SUM(J171:J179)</f>
        <v>45135.27</v>
      </c>
      <c r="K180" s="11"/>
    </row>
    <row r="181" spans="2:10" ht="12.75">
      <c r="B181" s="7"/>
      <c r="C181" s="7"/>
      <c r="E181" s="2"/>
      <c r="G181" s="45"/>
      <c r="H181" s="45"/>
      <c r="I181" s="45"/>
      <c r="J181" s="46"/>
    </row>
    <row r="182" spans="2:11" ht="12.75">
      <c r="B182" s="7"/>
      <c r="C182" s="7"/>
      <c r="D182" s="1" t="s">
        <v>11</v>
      </c>
      <c r="E182" s="3">
        <v>-87500</v>
      </c>
      <c r="F182" s="48">
        <f>F168</f>
        <v>32000</v>
      </c>
      <c r="G182" s="48">
        <f>-G168</f>
        <v>-46500</v>
      </c>
      <c r="H182" s="48">
        <f>-H168</f>
        <v>-34400</v>
      </c>
      <c r="I182" s="48">
        <f>-I168</f>
        <v>-34000</v>
      </c>
      <c r="J182" s="46">
        <f>-J168</f>
        <v>-35239.12</v>
      </c>
      <c r="K182" s="11"/>
    </row>
    <row r="183" spans="2:10" ht="12.75">
      <c r="B183" s="7"/>
      <c r="C183" s="7"/>
      <c r="E183" s="2"/>
      <c r="G183" s="45"/>
      <c r="H183" s="45"/>
      <c r="I183" s="45"/>
      <c r="J183" s="46"/>
    </row>
    <row r="184" spans="2:11" ht="12.75">
      <c r="B184" s="7"/>
      <c r="C184" s="7"/>
      <c r="D184" s="1" t="s">
        <v>60</v>
      </c>
      <c r="E184" s="3">
        <f>SUM(E180:E183)</f>
        <v>700</v>
      </c>
      <c r="F184" s="46">
        <f>F182-F180</f>
        <v>-16600</v>
      </c>
      <c r="G184" s="46">
        <f>SUM(G180:G183)</f>
        <v>8300</v>
      </c>
      <c r="H184" s="46">
        <f>SUM(H180:H183)</f>
        <v>10000</v>
      </c>
      <c r="I184" s="46">
        <f>SUM(I180:I183)</f>
        <v>9500</v>
      </c>
      <c r="J184" s="46">
        <f>SUM(J180:J183)</f>
        <v>9896.149999999994</v>
      </c>
      <c r="K184" s="11"/>
    </row>
    <row r="185" spans="2:11" ht="12.75">
      <c r="B185" s="7"/>
      <c r="C185" s="7"/>
      <c r="D185" s="1"/>
      <c r="E185" s="3"/>
      <c r="F185" s="46"/>
      <c r="G185" s="11"/>
      <c r="H185" s="11"/>
      <c r="I185" s="11"/>
      <c r="K185" s="11"/>
    </row>
    <row r="186" spans="2:11" ht="12.75">
      <c r="B186" s="7"/>
      <c r="C186" s="7"/>
      <c r="D186" s="1"/>
      <c r="E186" s="3"/>
      <c r="F186" s="46"/>
      <c r="G186" s="11"/>
      <c r="H186" s="11"/>
      <c r="I186" s="11"/>
      <c r="K186" s="11"/>
    </row>
    <row r="187" spans="2:11" ht="12.75">
      <c r="B187" s="7"/>
      <c r="C187" s="7"/>
      <c r="D187" s="1"/>
      <c r="E187" s="3"/>
      <c r="F187" s="46"/>
      <c r="G187" s="11"/>
      <c r="H187" s="11"/>
      <c r="I187" s="11"/>
      <c r="K187" s="11"/>
    </row>
    <row r="188" spans="2:11" ht="12.75">
      <c r="B188" s="7"/>
      <c r="C188" s="7"/>
      <c r="D188" s="1"/>
      <c r="E188" s="3"/>
      <c r="F188" s="46"/>
      <c r="G188" s="11"/>
      <c r="H188" s="11"/>
      <c r="I188" s="11"/>
      <c r="K188" s="11"/>
    </row>
    <row r="189" spans="2:11" ht="12.75">
      <c r="B189" s="7"/>
      <c r="C189" s="7"/>
      <c r="D189" s="1"/>
      <c r="E189" s="3"/>
      <c r="F189" s="46"/>
      <c r="G189" s="11"/>
      <c r="H189" s="11"/>
      <c r="I189" s="11"/>
      <c r="K189" s="11"/>
    </row>
    <row r="190" spans="2:11" ht="12.75">
      <c r="B190" s="7"/>
      <c r="C190" s="7"/>
      <c r="D190" s="1"/>
      <c r="E190" s="3"/>
      <c r="F190" s="46"/>
      <c r="G190" s="11"/>
      <c r="H190" s="11"/>
      <c r="I190" s="11"/>
      <c r="K190" s="11"/>
    </row>
    <row r="191" spans="2:11" ht="12.75">
      <c r="B191" s="7"/>
      <c r="C191" s="7"/>
      <c r="D191" s="1"/>
      <c r="E191" s="3"/>
      <c r="F191" s="46"/>
      <c r="G191" s="11"/>
      <c r="H191" s="11"/>
      <c r="I191" s="11"/>
      <c r="K191" s="11"/>
    </row>
    <row r="192" spans="2:11" ht="12.75">
      <c r="B192" s="7"/>
      <c r="C192" s="7"/>
      <c r="D192" s="1"/>
      <c r="E192" s="3"/>
      <c r="F192" s="46"/>
      <c r="G192" s="11"/>
      <c r="H192" s="11"/>
      <c r="I192" s="11"/>
      <c r="K192" s="11"/>
    </row>
    <row r="193" spans="2:11" ht="11.25" customHeight="1">
      <c r="B193" s="7"/>
      <c r="C193" s="7"/>
      <c r="D193" s="1"/>
      <c r="E193" s="3"/>
      <c r="F193" s="46"/>
      <c r="G193" s="11"/>
      <c r="H193" s="11"/>
      <c r="I193" s="11"/>
      <c r="K193" s="11"/>
    </row>
    <row r="194" spans="1:7" ht="17.25">
      <c r="A194" s="1" t="s">
        <v>86</v>
      </c>
      <c r="D194" s="8" t="s">
        <v>273</v>
      </c>
      <c r="E194" s="3"/>
      <c r="F194" s="46"/>
      <c r="G194" s="13" t="s">
        <v>255</v>
      </c>
    </row>
    <row r="195" spans="1:10" ht="12.75" customHeight="1">
      <c r="A195" s="1"/>
      <c r="D195" s="1" t="s">
        <v>0</v>
      </c>
      <c r="E195" s="2"/>
      <c r="F195" s="46" t="s">
        <v>274</v>
      </c>
      <c r="G195" s="11" t="s">
        <v>257</v>
      </c>
      <c r="H195" s="11" t="s">
        <v>242</v>
      </c>
      <c r="J195" s="11" t="s">
        <v>275</v>
      </c>
    </row>
    <row r="196" spans="1:10" ht="12.75" customHeight="1">
      <c r="A196" s="1"/>
      <c r="D196" s="5" t="s">
        <v>84</v>
      </c>
      <c r="E196" s="3"/>
      <c r="F196" s="48">
        <v>500</v>
      </c>
      <c r="G196" s="12">
        <v>1200</v>
      </c>
      <c r="H196" s="12">
        <v>1200</v>
      </c>
      <c r="J196" s="10">
        <v>494</v>
      </c>
    </row>
    <row r="197" spans="1:10" ht="12.75" customHeight="1">
      <c r="A197" s="1"/>
      <c r="D197" s="5"/>
      <c r="E197" s="3"/>
      <c r="F197" s="46">
        <f>SUM(F196)</f>
        <v>500</v>
      </c>
      <c r="G197" s="11">
        <f>SUM(G196)</f>
        <v>1200</v>
      </c>
      <c r="H197" s="11">
        <f>SUM(H196)</f>
        <v>1200</v>
      </c>
      <c r="J197" s="11">
        <f>SUM(J196)</f>
        <v>494</v>
      </c>
    </row>
    <row r="198" spans="1:11" s="14" customFormat="1" ht="12.75" customHeight="1">
      <c r="A198" s="31"/>
      <c r="D198" s="31"/>
      <c r="E198" s="35"/>
      <c r="F198" s="49"/>
      <c r="G198" s="49"/>
      <c r="H198" s="50"/>
      <c r="J198" s="34"/>
      <c r="K198" s="34"/>
    </row>
    <row r="199" spans="1:10" ht="12.75" customHeight="1">
      <c r="A199" s="1"/>
      <c r="D199" s="1" t="s">
        <v>6</v>
      </c>
      <c r="E199" s="2"/>
      <c r="G199" s="45"/>
      <c r="H199" s="47"/>
      <c r="J199" s="10"/>
    </row>
    <row r="200" spans="1:10" ht="12.75" customHeight="1">
      <c r="A200" s="1"/>
      <c r="D200" s="5" t="s">
        <v>247</v>
      </c>
      <c r="E200" s="3"/>
      <c r="F200" s="48">
        <v>2100</v>
      </c>
      <c r="G200" s="48">
        <v>3200</v>
      </c>
      <c r="H200" s="48">
        <v>3100</v>
      </c>
      <c r="J200" s="10">
        <v>2970</v>
      </c>
    </row>
    <row r="201" spans="1:10" ht="12.75" customHeight="1">
      <c r="A201" s="1"/>
      <c r="D201" s="5" t="s">
        <v>248</v>
      </c>
      <c r="E201" s="3"/>
      <c r="F201" s="48">
        <v>100</v>
      </c>
      <c r="G201" s="48">
        <v>200</v>
      </c>
      <c r="H201" s="48">
        <v>200</v>
      </c>
      <c r="J201" s="10">
        <v>177.5</v>
      </c>
    </row>
    <row r="202" spans="1:10" ht="12.75" customHeight="1">
      <c r="A202" s="1"/>
      <c r="D202" s="5" t="s">
        <v>249</v>
      </c>
      <c r="E202" s="3"/>
      <c r="F202" s="48">
        <v>100</v>
      </c>
      <c r="G202" s="48">
        <v>200</v>
      </c>
      <c r="H202" s="48">
        <v>200</v>
      </c>
      <c r="J202" s="10">
        <v>105.2</v>
      </c>
    </row>
    <row r="203" spans="1:10" ht="12.75" customHeight="1">
      <c r="A203" s="1"/>
      <c r="D203" s="1" t="s">
        <v>6</v>
      </c>
      <c r="E203" s="3"/>
      <c r="F203" s="46">
        <f>SUM(F200:F202)</f>
        <v>2300</v>
      </c>
      <c r="G203" s="46">
        <f>SUM(G200:G202)</f>
        <v>3600</v>
      </c>
      <c r="H203" s="46">
        <f>SUM(H200:H202)</f>
        <v>3500</v>
      </c>
      <c r="J203" s="11">
        <f>SUM(J200:J202)</f>
        <v>3252.7</v>
      </c>
    </row>
    <row r="204" spans="1:10" ht="12.75" customHeight="1">
      <c r="A204" s="1"/>
      <c r="D204" s="1"/>
      <c r="E204" s="3"/>
      <c r="F204" s="48">
        <f>F196</f>
        <v>500</v>
      </c>
      <c r="G204" s="48">
        <f>-G196</f>
        <v>-1200</v>
      </c>
      <c r="H204" s="48">
        <f>-H196</f>
        <v>-1200</v>
      </c>
      <c r="J204" s="10">
        <f>J197</f>
        <v>494</v>
      </c>
    </row>
    <row r="205" spans="1:10" ht="12.75" customHeight="1">
      <c r="A205" s="1"/>
      <c r="D205" s="1" t="s">
        <v>58</v>
      </c>
      <c r="E205" s="3"/>
      <c r="F205" s="46">
        <f>F204-F203</f>
        <v>-1800</v>
      </c>
      <c r="G205" s="46">
        <f>SUM(G203:G204)</f>
        <v>2400</v>
      </c>
      <c r="H205" s="46">
        <f>SUM(H203:H204)</f>
        <v>2300</v>
      </c>
      <c r="J205" s="11">
        <f>J203-J204</f>
        <v>2758.7</v>
      </c>
    </row>
    <row r="206" spans="1:11" s="14" customFormat="1" ht="12.75" customHeight="1">
      <c r="A206" s="31"/>
      <c r="D206" s="31"/>
      <c r="E206" s="32"/>
      <c r="F206" s="50"/>
      <c r="G206" s="33"/>
      <c r="H206" s="33"/>
      <c r="I206" s="34"/>
      <c r="J206" s="33"/>
      <c r="K206" s="34"/>
    </row>
    <row r="207" spans="1:7" ht="17.25">
      <c r="A207" s="1"/>
      <c r="D207" s="8" t="s">
        <v>153</v>
      </c>
      <c r="E207" s="2"/>
      <c r="G207" s="8" t="s">
        <v>152</v>
      </c>
    </row>
    <row r="208" spans="2:11" ht="12.75" customHeight="1">
      <c r="B208" s="7"/>
      <c r="C208" s="7"/>
      <c r="D208" s="1" t="s">
        <v>0</v>
      </c>
      <c r="E208" s="3"/>
      <c r="F208" s="46" t="s">
        <v>274</v>
      </c>
      <c r="G208" s="11" t="s">
        <v>257</v>
      </c>
      <c r="H208" s="11" t="s">
        <v>242</v>
      </c>
      <c r="I208" s="11" t="s">
        <v>203</v>
      </c>
      <c r="J208" s="11" t="s">
        <v>275</v>
      </c>
      <c r="K208" s="1"/>
    </row>
    <row r="209" spans="2:11" s="36" customFormat="1" ht="9.75">
      <c r="B209" s="37"/>
      <c r="C209" s="37"/>
      <c r="D209" s="38"/>
      <c r="E209" s="39"/>
      <c r="F209" s="51"/>
      <c r="G209" s="40"/>
      <c r="H209" s="40"/>
      <c r="I209" s="40"/>
      <c r="J209" s="33"/>
      <c r="K209" s="40"/>
    </row>
    <row r="210" spans="2:11" ht="12.75">
      <c r="B210" s="7">
        <v>40720</v>
      </c>
      <c r="C210" s="7"/>
      <c r="D210" t="s">
        <v>41</v>
      </c>
      <c r="E210" s="2">
        <v>3000</v>
      </c>
      <c r="F210" s="45">
        <v>3200</v>
      </c>
      <c r="G210" s="45">
        <v>3400</v>
      </c>
      <c r="H210" s="45">
        <v>3000</v>
      </c>
      <c r="I210" s="45">
        <v>2000</v>
      </c>
      <c r="J210" s="56">
        <v>3180</v>
      </c>
      <c r="K210" s="12"/>
    </row>
    <row r="211" spans="2:11" ht="12.75">
      <c r="B211" s="7">
        <v>45220</v>
      </c>
      <c r="C211" s="7"/>
      <c r="D211" s="5" t="s">
        <v>102</v>
      </c>
      <c r="E211" s="6">
        <v>7000</v>
      </c>
      <c r="F211" s="48">
        <v>2560</v>
      </c>
      <c r="G211" s="48">
        <v>2560</v>
      </c>
      <c r="H211" s="48">
        <v>2560</v>
      </c>
      <c r="I211" s="48">
        <v>2560</v>
      </c>
      <c r="J211" s="48">
        <v>2560</v>
      </c>
      <c r="K211" s="12"/>
    </row>
    <row r="212" spans="2:10" ht="12.75">
      <c r="B212" s="7">
        <v>45250</v>
      </c>
      <c r="C212" s="7"/>
      <c r="D212" s="5" t="s">
        <v>232</v>
      </c>
      <c r="E212" s="6"/>
      <c r="F212" s="48">
        <v>4140</v>
      </c>
      <c r="G212" s="48">
        <v>4140</v>
      </c>
      <c r="H212" s="48">
        <v>4140</v>
      </c>
      <c r="I212" s="48">
        <v>4140</v>
      </c>
      <c r="J212" s="48">
        <v>4140</v>
      </c>
    </row>
    <row r="213" spans="2:10" ht="12.75">
      <c r="B213" s="7">
        <v>59200</v>
      </c>
      <c r="C213" s="7"/>
      <c r="D213" s="5" t="s">
        <v>4</v>
      </c>
      <c r="E213" s="2"/>
      <c r="F213" s="45">
        <v>100</v>
      </c>
      <c r="G213" s="45">
        <v>100</v>
      </c>
      <c r="H213" s="45">
        <v>300</v>
      </c>
      <c r="I213" s="45">
        <v>100</v>
      </c>
      <c r="J213" s="48">
        <v>80</v>
      </c>
    </row>
    <row r="214" spans="2:10" ht="12.75">
      <c r="B214" s="7"/>
      <c r="C214" s="7"/>
      <c r="D214" s="5" t="s">
        <v>125</v>
      </c>
      <c r="E214" s="2"/>
      <c r="G214" s="45"/>
      <c r="H214" s="45"/>
      <c r="I214" s="45"/>
      <c r="J214" s="46"/>
    </row>
    <row r="215" spans="2:10" ht="12.75">
      <c r="B215" s="7"/>
      <c r="C215" s="7"/>
      <c r="D215" s="5" t="s">
        <v>13</v>
      </c>
      <c r="E215" s="2"/>
      <c r="G215" s="45"/>
      <c r="H215" s="45"/>
      <c r="I215" s="45"/>
      <c r="J215" s="46"/>
    </row>
    <row r="216" spans="2:11" s="36" customFormat="1" ht="9.75">
      <c r="B216" s="37"/>
      <c r="C216" s="37"/>
      <c r="E216" s="41"/>
      <c r="F216" s="52"/>
      <c r="G216" s="52"/>
      <c r="H216" s="52"/>
      <c r="I216" s="52"/>
      <c r="J216" s="50"/>
      <c r="K216" s="42"/>
    </row>
    <row r="217" spans="2:11" ht="12.75">
      <c r="B217" s="7"/>
      <c r="C217" s="7"/>
      <c r="D217" s="1" t="s">
        <v>0</v>
      </c>
      <c r="E217" s="3">
        <f aca="true" t="shared" si="3" ref="E217:J217">SUM(E210:E216)</f>
        <v>10000</v>
      </c>
      <c r="F217" s="46">
        <f t="shared" si="3"/>
        <v>10000</v>
      </c>
      <c r="G217" s="46">
        <f t="shared" si="3"/>
        <v>10200</v>
      </c>
      <c r="H217" s="46">
        <f t="shared" si="3"/>
        <v>10000</v>
      </c>
      <c r="I217" s="46">
        <f t="shared" si="3"/>
        <v>8800</v>
      </c>
      <c r="J217" s="46">
        <f t="shared" si="3"/>
        <v>9960</v>
      </c>
      <c r="K217" s="11"/>
    </row>
    <row r="218" spans="2:11" s="36" customFormat="1" ht="9.75">
      <c r="B218" s="37"/>
      <c r="C218" s="37"/>
      <c r="D218" s="38"/>
      <c r="E218" s="39"/>
      <c r="F218" s="51"/>
      <c r="G218" s="51"/>
      <c r="H218" s="51"/>
      <c r="I218" s="51"/>
      <c r="J218" s="50"/>
      <c r="K218" s="40"/>
    </row>
    <row r="219" spans="2:11" ht="12.75">
      <c r="B219" s="7"/>
      <c r="C219" s="7"/>
      <c r="D219" s="1" t="s">
        <v>6</v>
      </c>
      <c r="E219" s="3"/>
      <c r="F219" s="46"/>
      <c r="G219" s="46"/>
      <c r="H219" s="46"/>
      <c r="I219" s="46"/>
      <c r="J219" s="46"/>
      <c r="K219" s="11"/>
    </row>
    <row r="220" spans="2:10" ht="12.75">
      <c r="B220">
        <v>60017</v>
      </c>
      <c r="D220" t="s">
        <v>196</v>
      </c>
      <c r="E220" s="2">
        <v>6300</v>
      </c>
      <c r="F220" s="45">
        <v>5400</v>
      </c>
      <c r="G220" s="45">
        <v>4300</v>
      </c>
      <c r="H220" s="45">
        <v>5200</v>
      </c>
      <c r="I220" s="45">
        <v>6200</v>
      </c>
      <c r="J220" s="48">
        <v>4248.21</v>
      </c>
    </row>
    <row r="221" spans="2:10" ht="12.75">
      <c r="B221">
        <v>66300</v>
      </c>
      <c r="D221" t="s">
        <v>61</v>
      </c>
      <c r="E221" s="2">
        <v>4000</v>
      </c>
      <c r="F221" s="45">
        <v>600</v>
      </c>
      <c r="G221" s="45">
        <v>100</v>
      </c>
      <c r="H221" s="45">
        <v>1000</v>
      </c>
      <c r="I221" s="45">
        <v>850</v>
      </c>
      <c r="J221" s="48">
        <v>784.77</v>
      </c>
    </row>
    <row r="222" spans="2:10" ht="12.75">
      <c r="B222">
        <v>69600</v>
      </c>
      <c r="D222" t="s">
        <v>225</v>
      </c>
      <c r="E222" s="2"/>
      <c r="F222" s="45">
        <v>200</v>
      </c>
      <c r="G222" s="45">
        <v>200</v>
      </c>
      <c r="H222" s="45">
        <v>200</v>
      </c>
      <c r="I222" s="45">
        <v>200</v>
      </c>
      <c r="J222" s="48">
        <v>200</v>
      </c>
    </row>
    <row r="223" spans="2:10" ht="12.75">
      <c r="B223">
        <v>69700</v>
      </c>
      <c r="D223" t="s">
        <v>251</v>
      </c>
      <c r="E223" s="2"/>
      <c r="F223" s="45">
        <v>100</v>
      </c>
      <c r="G223" s="45">
        <v>100</v>
      </c>
      <c r="H223" s="45">
        <v>100</v>
      </c>
      <c r="I223" s="45">
        <v>150</v>
      </c>
      <c r="J223" s="48">
        <v>172</v>
      </c>
    </row>
    <row r="224" spans="2:10" ht="12.75">
      <c r="B224">
        <v>78530</v>
      </c>
      <c r="D224" t="s">
        <v>177</v>
      </c>
      <c r="E224" s="2">
        <v>3980</v>
      </c>
      <c r="F224" s="45">
        <v>6900</v>
      </c>
      <c r="G224" s="45">
        <v>8000</v>
      </c>
      <c r="H224" s="45">
        <v>7000</v>
      </c>
      <c r="I224" s="45">
        <v>7800</v>
      </c>
      <c r="J224" s="48">
        <v>5489.67</v>
      </c>
    </row>
    <row r="225" spans="4:10" ht="12.75">
      <c r="D225" s="5" t="s">
        <v>55</v>
      </c>
      <c r="E225" s="2"/>
      <c r="F225" s="48">
        <v>3600</v>
      </c>
      <c r="G225" s="45">
        <v>4500</v>
      </c>
      <c r="H225" s="45">
        <v>8800</v>
      </c>
      <c r="I225" s="45">
        <v>5800</v>
      </c>
      <c r="J225" s="48">
        <v>6715.83</v>
      </c>
    </row>
    <row r="226" spans="5:11" s="36" customFormat="1" ht="9.75">
      <c r="E226" s="41"/>
      <c r="F226" s="52"/>
      <c r="G226" s="52"/>
      <c r="H226" s="52"/>
      <c r="I226" s="52"/>
      <c r="J226" s="50"/>
      <c r="K226" s="42"/>
    </row>
    <row r="227" spans="5:11" ht="12.75">
      <c r="E227" s="3">
        <f aca="true" t="shared" si="4" ref="E227:J227">SUM(E220:E226)</f>
        <v>14280</v>
      </c>
      <c r="F227" s="46">
        <f t="shared" si="4"/>
        <v>16800</v>
      </c>
      <c r="G227" s="46">
        <f t="shared" si="4"/>
        <v>17200</v>
      </c>
      <c r="H227" s="46">
        <f t="shared" si="4"/>
        <v>22300</v>
      </c>
      <c r="I227" s="46">
        <f t="shared" si="4"/>
        <v>21000</v>
      </c>
      <c r="J227" s="46">
        <f t="shared" si="4"/>
        <v>17610.48</v>
      </c>
      <c r="K227" s="11"/>
    </row>
    <row r="228" spans="4:11" ht="12.75">
      <c r="D228" t="s">
        <v>11</v>
      </c>
      <c r="E228" s="3">
        <v>-10000</v>
      </c>
      <c r="F228" s="48">
        <f>F217</f>
        <v>10000</v>
      </c>
      <c r="G228" s="48">
        <f>-G217</f>
        <v>-10200</v>
      </c>
      <c r="H228" s="48">
        <f>-H217</f>
        <v>-10000</v>
      </c>
      <c r="I228" s="48">
        <f>-I217</f>
        <v>-8800</v>
      </c>
      <c r="J228" s="48">
        <f>-J217</f>
        <v>-9960</v>
      </c>
      <c r="K228" s="11"/>
    </row>
    <row r="229" spans="5:11" s="36" customFormat="1" ht="9.75">
      <c r="E229" s="41"/>
      <c r="F229" s="52"/>
      <c r="G229" s="52"/>
      <c r="H229" s="52"/>
      <c r="I229" s="52"/>
      <c r="J229" s="50"/>
      <c r="K229" s="42"/>
    </row>
    <row r="230" spans="4:11" ht="12.75">
      <c r="D230" s="1" t="s">
        <v>60</v>
      </c>
      <c r="E230" s="3">
        <f>SUM(E227:E229)</f>
        <v>4280</v>
      </c>
      <c r="F230" s="46">
        <f>F228-F227</f>
        <v>-6800</v>
      </c>
      <c r="G230" s="46">
        <f>SUM(G227:G229)</f>
        <v>7000</v>
      </c>
      <c r="H230" s="46">
        <f>SUM(H227:H229)</f>
        <v>12300</v>
      </c>
      <c r="I230" s="46">
        <f>SUM(I227:I229)</f>
        <v>12200</v>
      </c>
      <c r="J230" s="46">
        <f>SUM(J227:J229)</f>
        <v>7650.48</v>
      </c>
      <c r="K230" s="11"/>
    </row>
    <row r="231" spans="1:11" ht="17.25">
      <c r="A231" s="1" t="s">
        <v>80</v>
      </c>
      <c r="B231" s="7"/>
      <c r="C231" s="7"/>
      <c r="D231" s="8" t="s">
        <v>155</v>
      </c>
      <c r="E231" s="9"/>
      <c r="F231" s="47"/>
      <c r="G231" s="8" t="s">
        <v>50</v>
      </c>
      <c r="K231" s="11"/>
    </row>
    <row r="232" spans="4:11" ht="12.75">
      <c r="D232" s="1" t="s">
        <v>0</v>
      </c>
      <c r="E232" s="1" t="s">
        <v>88</v>
      </c>
      <c r="F232" s="46" t="s">
        <v>274</v>
      </c>
      <c r="G232" s="11" t="s">
        <v>257</v>
      </c>
      <c r="H232" s="11" t="s">
        <v>242</v>
      </c>
      <c r="I232" s="11" t="s">
        <v>203</v>
      </c>
      <c r="J232" s="11" t="s">
        <v>275</v>
      </c>
      <c r="K232" s="1"/>
    </row>
    <row r="233" spans="2:11" ht="12.75">
      <c r="B233" s="7"/>
      <c r="C233" s="7"/>
      <c r="D233" s="1"/>
      <c r="E233" s="3"/>
      <c r="F233" s="46"/>
      <c r="G233" s="11"/>
      <c r="H233" s="11"/>
      <c r="I233" s="11"/>
      <c r="K233" s="11"/>
    </row>
    <row r="234" spans="2:11" ht="12.75">
      <c r="B234" s="7"/>
      <c r="C234" s="7"/>
      <c r="D234" s="1"/>
      <c r="E234" s="3"/>
      <c r="F234" s="46"/>
      <c r="G234" s="46"/>
      <c r="H234" s="46"/>
      <c r="I234" s="46"/>
      <c r="J234" s="46"/>
      <c r="K234" s="11"/>
    </row>
    <row r="235" spans="2:11" ht="12.75">
      <c r="B235" s="7">
        <v>40750</v>
      </c>
      <c r="C235" s="7"/>
      <c r="D235" t="s">
        <v>124</v>
      </c>
      <c r="E235" s="2">
        <v>398000</v>
      </c>
      <c r="F235" s="45">
        <v>180000</v>
      </c>
      <c r="G235" s="45">
        <v>172000</v>
      </c>
      <c r="H235" s="45">
        <v>164000</v>
      </c>
      <c r="I235" s="45">
        <v>192000</v>
      </c>
      <c r="J235" s="48">
        <v>171441.12</v>
      </c>
      <c r="K235" s="10" t="s">
        <v>290</v>
      </c>
    </row>
    <row r="236" spans="2:11" ht="12.75">
      <c r="B236" s="7"/>
      <c r="C236" s="7"/>
      <c r="D236" s="5" t="s">
        <v>180</v>
      </c>
      <c r="E236" s="2"/>
      <c r="F236" s="45">
        <v>5000</v>
      </c>
      <c r="G236" s="45">
        <v>6000</v>
      </c>
      <c r="H236" s="45">
        <v>13100</v>
      </c>
      <c r="I236" s="45">
        <v>21000</v>
      </c>
      <c r="J236" s="48">
        <v>5966</v>
      </c>
      <c r="K236" s="10" t="s">
        <v>291</v>
      </c>
    </row>
    <row r="237" spans="2:10" ht="12.75">
      <c r="B237" s="7">
        <v>57300</v>
      </c>
      <c r="C237" s="7"/>
      <c r="D237" t="s">
        <v>41</v>
      </c>
      <c r="E237" s="2">
        <v>1700</v>
      </c>
      <c r="G237" s="45"/>
      <c r="H237" s="45">
        <v>100</v>
      </c>
      <c r="I237" s="45">
        <v>200</v>
      </c>
      <c r="J237" s="48">
        <v>107.8</v>
      </c>
    </row>
    <row r="238" spans="2:10" ht="12.75">
      <c r="B238" s="7">
        <v>59200</v>
      </c>
      <c r="C238" s="7"/>
      <c r="D238" t="s">
        <v>4</v>
      </c>
      <c r="E238" s="2">
        <v>300</v>
      </c>
      <c r="G238" s="45"/>
      <c r="H238" s="45"/>
      <c r="I238" s="45">
        <v>100</v>
      </c>
      <c r="J238" s="48">
        <v>55</v>
      </c>
    </row>
    <row r="239" spans="2:10" ht="12.75">
      <c r="B239" s="7"/>
      <c r="C239" s="7"/>
      <c r="D239" t="s">
        <v>233</v>
      </c>
      <c r="E239" s="2"/>
      <c r="G239" s="45"/>
      <c r="H239" s="45">
        <v>3500</v>
      </c>
      <c r="I239" s="45">
        <v>1700</v>
      </c>
      <c r="J239" s="48">
        <v>1300</v>
      </c>
    </row>
    <row r="240" spans="2:11" ht="12.75">
      <c r="B240" s="7"/>
      <c r="C240" s="7"/>
      <c r="E240" s="3">
        <f aca="true" t="shared" si="5" ref="E240:J240">SUM(E235:E239)</f>
        <v>400000</v>
      </c>
      <c r="F240" s="46">
        <f t="shared" si="5"/>
        <v>185000</v>
      </c>
      <c r="G240" s="46">
        <f t="shared" si="5"/>
        <v>178000</v>
      </c>
      <c r="H240" s="46">
        <f t="shared" si="5"/>
        <v>180700</v>
      </c>
      <c r="I240" s="46">
        <f t="shared" si="5"/>
        <v>215000</v>
      </c>
      <c r="J240" s="46">
        <f t="shared" si="5"/>
        <v>178869.91999999998</v>
      </c>
      <c r="K240" s="11"/>
    </row>
    <row r="241" spans="2:10" ht="12.75">
      <c r="B241" s="7"/>
      <c r="C241" s="7"/>
      <c r="E241" s="2"/>
      <c r="G241" s="45"/>
      <c r="H241" s="45"/>
      <c r="I241" s="45"/>
      <c r="J241" s="46"/>
    </row>
    <row r="242" spans="2:11" ht="12.75">
      <c r="B242" s="7"/>
      <c r="C242" s="7"/>
      <c r="D242" s="1" t="s">
        <v>42</v>
      </c>
      <c r="E242" s="3"/>
      <c r="F242" s="46"/>
      <c r="G242" s="46"/>
      <c r="H242" s="46"/>
      <c r="I242" s="46"/>
      <c r="J242" s="46"/>
      <c r="K242" s="11"/>
    </row>
    <row r="243" spans="2:11" ht="12.75">
      <c r="B243" s="7"/>
      <c r="C243" s="7"/>
      <c r="D243" s="1" t="s">
        <v>6</v>
      </c>
      <c r="E243" s="3"/>
      <c r="F243" s="46"/>
      <c r="G243" s="46"/>
      <c r="H243" s="46"/>
      <c r="I243" s="46"/>
      <c r="J243" s="46"/>
      <c r="K243" s="11"/>
    </row>
    <row r="244" spans="2:11" ht="12.75">
      <c r="B244" s="7"/>
      <c r="C244" s="7"/>
      <c r="D244" t="s">
        <v>228</v>
      </c>
      <c r="E244" s="3"/>
      <c r="F244" s="48">
        <v>500</v>
      </c>
      <c r="G244" s="48">
        <v>1300</v>
      </c>
      <c r="H244" s="48">
        <v>950</v>
      </c>
      <c r="I244" s="48">
        <v>900</v>
      </c>
      <c r="J244" s="48">
        <v>1250</v>
      </c>
      <c r="K244" s="11"/>
    </row>
    <row r="245" spans="2:11" ht="12.75">
      <c r="B245" s="7">
        <v>60200</v>
      </c>
      <c r="C245" s="7"/>
      <c r="D245" t="s">
        <v>27</v>
      </c>
      <c r="E245" s="6">
        <v>63000</v>
      </c>
      <c r="F245" s="48">
        <v>41600</v>
      </c>
      <c r="G245" s="48">
        <v>39800</v>
      </c>
      <c r="H245" s="48">
        <v>45150</v>
      </c>
      <c r="I245" s="48">
        <v>48200</v>
      </c>
      <c r="J245" s="48">
        <v>45157.48</v>
      </c>
      <c r="K245"/>
    </row>
    <row r="246" spans="2:11" ht="12.75">
      <c r="B246" s="7">
        <v>60650</v>
      </c>
      <c r="C246" s="7"/>
      <c r="D246" t="s">
        <v>101</v>
      </c>
      <c r="E246" s="6">
        <v>7500</v>
      </c>
      <c r="F246" s="48">
        <v>10200</v>
      </c>
      <c r="G246" s="48">
        <v>10500</v>
      </c>
      <c r="H246" s="48">
        <v>7500</v>
      </c>
      <c r="I246" s="48">
        <v>9500</v>
      </c>
      <c r="J246" s="48">
        <v>11369.78</v>
      </c>
      <c r="K246"/>
    </row>
    <row r="247" spans="2:11" ht="12.75">
      <c r="B247" s="7">
        <v>61950</v>
      </c>
      <c r="C247" s="7"/>
      <c r="D247" t="s">
        <v>48</v>
      </c>
      <c r="E247" s="6"/>
      <c r="F247" s="48"/>
      <c r="G247" s="48"/>
      <c r="H247" s="48"/>
      <c r="I247" s="48"/>
      <c r="J247" s="46"/>
      <c r="K247"/>
    </row>
    <row r="248" spans="2:11" ht="12.75">
      <c r="B248" s="7">
        <v>66700</v>
      </c>
      <c r="C248" s="7"/>
      <c r="D248" t="s">
        <v>43</v>
      </c>
      <c r="E248" s="6">
        <v>238000</v>
      </c>
      <c r="F248" s="48">
        <v>97150</v>
      </c>
      <c r="G248" s="48">
        <v>90000</v>
      </c>
      <c r="H248" s="48">
        <v>100000</v>
      </c>
      <c r="I248" s="48">
        <v>117500</v>
      </c>
      <c r="J248" s="48">
        <v>95384.02</v>
      </c>
      <c r="K248"/>
    </row>
    <row r="249" spans="2:11" ht="12.75">
      <c r="B249" s="7">
        <v>67100</v>
      </c>
      <c r="C249" s="7"/>
      <c r="D249" t="s">
        <v>44</v>
      </c>
      <c r="E249" s="6">
        <v>5000</v>
      </c>
      <c r="F249" s="48">
        <v>4200</v>
      </c>
      <c r="G249" s="48">
        <v>4000</v>
      </c>
      <c r="H249" s="48">
        <v>3300</v>
      </c>
      <c r="I249" s="48">
        <v>3300</v>
      </c>
      <c r="J249" s="48">
        <v>3902.86</v>
      </c>
      <c r="K249"/>
    </row>
    <row r="250" spans="2:11" ht="12.75">
      <c r="B250" s="7">
        <v>69000</v>
      </c>
      <c r="C250" s="7"/>
      <c r="D250" t="s">
        <v>45</v>
      </c>
      <c r="E250" s="6">
        <v>6500</v>
      </c>
      <c r="F250" s="48">
        <v>500</v>
      </c>
      <c r="G250" s="48">
        <v>800</v>
      </c>
      <c r="H250" s="48">
        <v>800</v>
      </c>
      <c r="I250" s="48">
        <v>800</v>
      </c>
      <c r="J250" s="48">
        <v>785.4</v>
      </c>
      <c r="K250"/>
    </row>
    <row r="251" spans="2:11" ht="12.75">
      <c r="B251" s="7">
        <v>69810</v>
      </c>
      <c r="C251" s="7"/>
      <c r="D251" t="s">
        <v>31</v>
      </c>
      <c r="E251" s="6">
        <v>2000</v>
      </c>
      <c r="F251" s="48"/>
      <c r="G251" s="48"/>
      <c r="H251" s="48"/>
      <c r="I251" s="48"/>
      <c r="J251" s="48">
        <v>879.92</v>
      </c>
      <c r="K251"/>
    </row>
    <row r="252" spans="2:11" ht="12.75">
      <c r="B252" s="7">
        <v>72200</v>
      </c>
      <c r="C252" s="7"/>
      <c r="D252" t="s">
        <v>93</v>
      </c>
      <c r="E252" s="6">
        <v>4700</v>
      </c>
      <c r="F252" s="48">
        <v>150</v>
      </c>
      <c r="G252" s="48">
        <v>500</v>
      </c>
      <c r="H252" s="48">
        <v>900</v>
      </c>
      <c r="I252" s="48">
        <v>900</v>
      </c>
      <c r="J252" s="46"/>
      <c r="K252" s="12"/>
    </row>
    <row r="253" spans="2:11" ht="12.75">
      <c r="B253" s="7">
        <v>72300</v>
      </c>
      <c r="C253" s="7"/>
      <c r="D253" t="s">
        <v>98</v>
      </c>
      <c r="E253" s="6">
        <v>2000</v>
      </c>
      <c r="F253" s="48">
        <v>500</v>
      </c>
      <c r="G253" s="48">
        <v>500</v>
      </c>
      <c r="H253" s="48">
        <v>500</v>
      </c>
      <c r="I253" s="48">
        <v>500</v>
      </c>
      <c r="J253" s="48">
        <v>738.91</v>
      </c>
      <c r="K253" s="12"/>
    </row>
    <row r="254" spans="2:11" ht="12.75">
      <c r="B254" s="7">
        <v>76140</v>
      </c>
      <c r="C254" s="7"/>
      <c r="D254" t="s">
        <v>8</v>
      </c>
      <c r="E254" s="6">
        <v>5120</v>
      </c>
      <c r="F254" s="48">
        <v>100</v>
      </c>
      <c r="G254" s="48">
        <v>200</v>
      </c>
      <c r="H254" s="48">
        <v>300</v>
      </c>
      <c r="I254" s="48">
        <v>300</v>
      </c>
      <c r="J254" s="48">
        <v>101.8</v>
      </c>
      <c r="K254" s="12"/>
    </row>
    <row r="255" spans="2:11" ht="12.75">
      <c r="B255" s="7"/>
      <c r="C255" s="7"/>
      <c r="D255" t="s">
        <v>244</v>
      </c>
      <c r="E255" s="6"/>
      <c r="F255" s="48">
        <v>4800</v>
      </c>
      <c r="G255" s="48">
        <v>6000</v>
      </c>
      <c r="H255" s="48"/>
      <c r="I255" s="48"/>
      <c r="J255" s="46"/>
      <c r="K255" s="12"/>
    </row>
    <row r="256" spans="2:11" ht="12.75">
      <c r="B256" s="7"/>
      <c r="C256" s="7"/>
      <c r="D256" t="s">
        <v>17</v>
      </c>
      <c r="E256" s="3">
        <v>8800</v>
      </c>
      <c r="F256" s="48">
        <v>6750</v>
      </c>
      <c r="G256" s="48">
        <v>6300</v>
      </c>
      <c r="H256" s="48">
        <v>6300</v>
      </c>
      <c r="I256" s="48">
        <v>8400</v>
      </c>
      <c r="J256" s="48">
        <v>7224.38</v>
      </c>
      <c r="K256" s="12"/>
    </row>
    <row r="257" spans="2:11" ht="12.75">
      <c r="B257" s="7"/>
      <c r="C257" s="7"/>
      <c r="D257" t="s">
        <v>177</v>
      </c>
      <c r="E257" s="3">
        <v>31880</v>
      </c>
      <c r="F257" s="48">
        <v>13800</v>
      </c>
      <c r="G257" s="48">
        <v>16500</v>
      </c>
      <c r="H257" s="48">
        <v>13300</v>
      </c>
      <c r="I257" s="48">
        <v>18000</v>
      </c>
      <c r="J257" s="46"/>
      <c r="K257" s="12"/>
    </row>
    <row r="258" spans="2:11" ht="12.75">
      <c r="B258" s="7"/>
      <c r="C258" s="7"/>
      <c r="D258" t="s">
        <v>183</v>
      </c>
      <c r="E258" s="3"/>
      <c r="F258" s="48">
        <v>4750</v>
      </c>
      <c r="G258" s="56">
        <v>4500</v>
      </c>
      <c r="H258" s="48">
        <v>3400</v>
      </c>
      <c r="I258" s="48">
        <v>4200</v>
      </c>
      <c r="J258" s="46"/>
      <c r="K258" s="11"/>
    </row>
    <row r="259" spans="2:11" ht="12.75">
      <c r="B259" s="7"/>
      <c r="C259" s="7"/>
      <c r="E259" s="3">
        <f>SUM(E244:E258)</f>
        <v>374500</v>
      </c>
      <c r="F259" s="46">
        <f>SUM(F244:F258)</f>
        <v>185000</v>
      </c>
      <c r="G259" s="46">
        <f>SUM(G244:G258)</f>
        <v>180900</v>
      </c>
      <c r="H259" s="46">
        <f>SUM(H244:H258)</f>
        <v>182400</v>
      </c>
      <c r="I259" s="46">
        <f>SUM(I244:I258)</f>
        <v>212500</v>
      </c>
      <c r="J259" s="46"/>
      <c r="K259" s="11"/>
    </row>
    <row r="260" spans="2:10" ht="12.75">
      <c r="B260" s="7"/>
      <c r="C260" s="7"/>
      <c r="E260" s="2">
        <v>-400000</v>
      </c>
      <c r="F260" s="45">
        <f>F240</f>
        <v>185000</v>
      </c>
      <c r="G260" s="45">
        <f>-G240</f>
        <v>-178000</v>
      </c>
      <c r="H260" s="45">
        <f>-H240</f>
        <v>-180700</v>
      </c>
      <c r="I260" s="45">
        <f>-I240</f>
        <v>-215000</v>
      </c>
      <c r="J260" s="46"/>
    </row>
    <row r="261" spans="2:11" ht="12.75">
      <c r="B261" s="7"/>
      <c r="C261" s="7"/>
      <c r="D261" t="s">
        <v>58</v>
      </c>
      <c r="E261" s="3">
        <f>SUM(E259:E260)</f>
        <v>-25500</v>
      </c>
      <c r="F261" s="46">
        <f>F260-F259</f>
        <v>0</v>
      </c>
      <c r="G261" s="46">
        <f>SUM(G259:G260)</f>
        <v>2900</v>
      </c>
      <c r="H261" s="46">
        <f>SUM(H259:H260)</f>
        <v>1700</v>
      </c>
      <c r="I261" s="46">
        <f>SUM(I259:I260)</f>
        <v>-2500</v>
      </c>
      <c r="J261" s="46"/>
      <c r="K261" s="11"/>
    </row>
    <row r="262" spans="2:11" ht="12.75">
      <c r="B262" s="7"/>
      <c r="C262" s="7"/>
      <c r="E262" s="3"/>
      <c r="F262" s="46"/>
      <c r="G262" s="46"/>
      <c r="H262" s="46"/>
      <c r="I262" s="46"/>
      <c r="J262" s="46"/>
      <c r="K262" s="11"/>
    </row>
    <row r="263" spans="2:11" ht="12.75">
      <c r="B263" s="7"/>
      <c r="C263" s="7"/>
      <c r="E263" s="3"/>
      <c r="F263" s="46"/>
      <c r="G263" s="46"/>
      <c r="H263" s="46"/>
      <c r="I263" s="46"/>
      <c r="J263" s="46"/>
      <c r="K263" s="11"/>
    </row>
    <row r="264" spans="2:11" ht="12.75">
      <c r="B264" s="7"/>
      <c r="C264" s="7"/>
      <c r="E264" s="3"/>
      <c r="F264" s="46"/>
      <c r="G264" s="46"/>
      <c r="H264" s="46"/>
      <c r="I264" s="46"/>
      <c r="J264" s="46"/>
      <c r="K264" s="11"/>
    </row>
    <row r="265" spans="1:11" ht="17.25">
      <c r="A265" s="1" t="s">
        <v>81</v>
      </c>
      <c r="B265" s="1"/>
      <c r="C265" s="1"/>
      <c r="D265" s="8" t="s">
        <v>156</v>
      </c>
      <c r="E265" s="9"/>
      <c r="F265" s="47"/>
      <c r="G265" s="13" t="s">
        <v>157</v>
      </c>
      <c r="J265" s="13"/>
      <c r="K265" s="11"/>
    </row>
    <row r="266" spans="4:11" ht="12.75">
      <c r="D266" s="1" t="s">
        <v>0</v>
      </c>
      <c r="E266" s="4">
        <v>2001</v>
      </c>
      <c r="F266" s="46" t="s">
        <v>274</v>
      </c>
      <c r="G266" s="11" t="s">
        <v>257</v>
      </c>
      <c r="H266" s="11" t="s">
        <v>242</v>
      </c>
      <c r="I266" s="11" t="s">
        <v>203</v>
      </c>
      <c r="J266" s="11" t="s">
        <v>275</v>
      </c>
      <c r="K266" s="11"/>
    </row>
    <row r="267" spans="5:10" ht="12.75">
      <c r="E267" s="2"/>
      <c r="G267" s="45"/>
      <c r="H267" s="45"/>
      <c r="I267" s="45"/>
      <c r="J267" s="46"/>
    </row>
    <row r="268" spans="2:10" ht="12.75">
      <c r="B268">
        <v>40420</v>
      </c>
      <c r="D268" t="s">
        <v>47</v>
      </c>
      <c r="E268" s="2">
        <v>6900</v>
      </c>
      <c r="F268" s="45">
        <v>5500</v>
      </c>
      <c r="G268" s="45">
        <v>4900</v>
      </c>
      <c r="H268" s="45">
        <v>4800</v>
      </c>
      <c r="I268" s="45">
        <v>4500</v>
      </c>
      <c r="J268" s="48">
        <v>5577</v>
      </c>
    </row>
    <row r="269" spans="2:10" ht="12.75">
      <c r="B269">
        <v>45101</v>
      </c>
      <c r="D269" t="s">
        <v>94</v>
      </c>
      <c r="E269" s="2">
        <v>3750</v>
      </c>
      <c r="G269" s="45"/>
      <c r="H269" s="45"/>
      <c r="I269" s="45"/>
      <c r="J269" s="46"/>
    </row>
    <row r="270" spans="2:10" ht="12.75">
      <c r="B270" s="5">
        <v>47000</v>
      </c>
      <c r="C270" s="5"/>
      <c r="D270" t="s">
        <v>87</v>
      </c>
      <c r="E270" s="2">
        <v>5000</v>
      </c>
      <c r="F270" s="45">
        <v>100</v>
      </c>
      <c r="G270" s="45"/>
      <c r="H270" s="45"/>
      <c r="I270" s="45">
        <v>1000</v>
      </c>
      <c r="J270" s="48">
        <v>60</v>
      </c>
    </row>
    <row r="271" spans="2:10" ht="12.75">
      <c r="B271">
        <v>57000</v>
      </c>
      <c r="D271" t="s">
        <v>39</v>
      </c>
      <c r="E271" s="2">
        <v>10000</v>
      </c>
      <c r="F271" s="45">
        <v>1400</v>
      </c>
      <c r="G271" s="45">
        <v>1500</v>
      </c>
      <c r="H271" s="45">
        <v>1500</v>
      </c>
      <c r="I271" s="45">
        <v>1500</v>
      </c>
      <c r="J271" s="48">
        <v>1076.57</v>
      </c>
    </row>
    <row r="272" spans="2:10" ht="12.75">
      <c r="B272">
        <v>59200</v>
      </c>
      <c r="D272" t="s">
        <v>4</v>
      </c>
      <c r="E272" s="2">
        <v>5250</v>
      </c>
      <c r="F272" s="45">
        <v>4000</v>
      </c>
      <c r="G272" s="45">
        <v>5000</v>
      </c>
      <c r="H272" s="45">
        <v>4000</v>
      </c>
      <c r="I272" s="45">
        <v>5000</v>
      </c>
      <c r="J272" s="48">
        <v>3801.6</v>
      </c>
    </row>
    <row r="273" spans="4:10" ht="12.75">
      <c r="D273" t="s">
        <v>245</v>
      </c>
      <c r="E273" s="2"/>
      <c r="F273" s="45">
        <v>17000</v>
      </c>
      <c r="G273" s="45">
        <v>17000</v>
      </c>
      <c r="H273" s="45">
        <v>17000</v>
      </c>
      <c r="I273" s="45">
        <v>17000</v>
      </c>
      <c r="J273" s="48">
        <v>17000</v>
      </c>
    </row>
    <row r="274" spans="5:11" ht="12.75">
      <c r="E274" s="3">
        <f aca="true" t="shared" si="6" ref="E274:J274">SUM(E268:E273)</f>
        <v>30900</v>
      </c>
      <c r="F274" s="46">
        <f t="shared" si="6"/>
        <v>28000</v>
      </c>
      <c r="G274" s="46">
        <f t="shared" si="6"/>
        <v>28400</v>
      </c>
      <c r="H274" s="46">
        <f t="shared" si="6"/>
        <v>27300</v>
      </c>
      <c r="I274" s="46">
        <f t="shared" si="6"/>
        <v>29000</v>
      </c>
      <c r="J274" s="46">
        <f t="shared" si="6"/>
        <v>27515.17</v>
      </c>
      <c r="K274" s="11"/>
    </row>
    <row r="275" spans="5:11" ht="12.75">
      <c r="E275" s="3"/>
      <c r="F275" s="46"/>
      <c r="G275" s="46"/>
      <c r="H275" s="46"/>
      <c r="I275" s="46"/>
      <c r="J275" s="46"/>
      <c r="K275" s="11"/>
    </row>
    <row r="276" spans="5:11" ht="12.75">
      <c r="E276" s="3"/>
      <c r="F276" s="46"/>
      <c r="G276" s="11"/>
      <c r="H276" s="11"/>
      <c r="I276" s="11"/>
      <c r="K276" s="11"/>
    </row>
    <row r="277" spans="5:11" ht="12.75">
      <c r="E277" s="3"/>
      <c r="F277" s="46"/>
      <c r="G277" s="11"/>
      <c r="H277" s="11"/>
      <c r="I277" s="11"/>
      <c r="K277" s="11"/>
    </row>
    <row r="278" spans="1:11" ht="17.25">
      <c r="A278" s="1" t="s">
        <v>105</v>
      </c>
      <c r="D278" s="8" t="s">
        <v>156</v>
      </c>
      <c r="E278" s="9"/>
      <c r="F278" s="47"/>
      <c r="G278" s="13" t="s">
        <v>157</v>
      </c>
      <c r="J278" s="13"/>
      <c r="K278" s="11"/>
    </row>
    <row r="279" spans="4:11" ht="12.75">
      <c r="D279" s="1" t="s">
        <v>6</v>
      </c>
      <c r="E279" s="3"/>
      <c r="F279" s="46" t="s">
        <v>274</v>
      </c>
      <c r="G279" s="11" t="s">
        <v>257</v>
      </c>
      <c r="H279" s="11" t="s">
        <v>242</v>
      </c>
      <c r="I279" s="11" t="s">
        <v>203</v>
      </c>
      <c r="J279" s="11" t="s">
        <v>275</v>
      </c>
      <c r="K279"/>
    </row>
    <row r="280" spans="2:11" ht="12.75">
      <c r="B280">
        <v>60011</v>
      </c>
      <c r="D280" t="s">
        <v>109</v>
      </c>
      <c r="E280" s="2">
        <v>121000</v>
      </c>
      <c r="F280" s="45">
        <v>62000</v>
      </c>
      <c r="G280" s="45">
        <v>88450</v>
      </c>
      <c r="H280" s="45">
        <v>86300</v>
      </c>
      <c r="I280" s="45">
        <v>83400</v>
      </c>
      <c r="J280" s="56">
        <v>65142.33</v>
      </c>
      <c r="K280"/>
    </row>
    <row r="281" spans="2:11" ht="12.75">
      <c r="B281">
        <v>60100</v>
      </c>
      <c r="D281" t="s">
        <v>163</v>
      </c>
      <c r="E281" s="2">
        <v>36000</v>
      </c>
      <c r="F281" s="45">
        <v>27900</v>
      </c>
      <c r="G281" s="45">
        <v>27300</v>
      </c>
      <c r="H281" s="45">
        <v>27000</v>
      </c>
      <c r="I281" s="45">
        <v>26800</v>
      </c>
      <c r="J281" s="56">
        <v>25300</v>
      </c>
      <c r="K281"/>
    </row>
    <row r="282" spans="2:11" ht="12.75">
      <c r="B282">
        <v>60130</v>
      </c>
      <c r="D282" t="s">
        <v>108</v>
      </c>
      <c r="E282" s="2">
        <v>8000</v>
      </c>
      <c r="F282" s="45">
        <v>3400</v>
      </c>
      <c r="G282" s="45">
        <v>3300</v>
      </c>
      <c r="H282" s="45">
        <v>3300</v>
      </c>
      <c r="I282" s="45">
        <v>3200</v>
      </c>
      <c r="J282" s="48">
        <v>3947.9</v>
      </c>
      <c r="K282"/>
    </row>
    <row r="283" spans="2:11" ht="12.75">
      <c r="B283">
        <v>61910</v>
      </c>
      <c r="D283" t="s">
        <v>48</v>
      </c>
      <c r="E283" s="2">
        <v>300</v>
      </c>
      <c r="F283" s="45">
        <v>500</v>
      </c>
      <c r="G283" s="45">
        <v>1700</v>
      </c>
      <c r="H283" s="45">
        <v>1700</v>
      </c>
      <c r="I283" s="45">
        <v>1700</v>
      </c>
      <c r="J283" s="46"/>
      <c r="K283"/>
    </row>
    <row r="284" spans="2:11" ht="12.75">
      <c r="B284">
        <v>64900</v>
      </c>
      <c r="D284" s="5" t="s">
        <v>95</v>
      </c>
      <c r="E284" s="2">
        <v>7000</v>
      </c>
      <c r="F284" s="45">
        <v>100</v>
      </c>
      <c r="G284" s="45">
        <v>100</v>
      </c>
      <c r="H284" s="45">
        <v>4000</v>
      </c>
      <c r="I284" s="45"/>
      <c r="J284" s="46"/>
      <c r="K284" t="s">
        <v>306</v>
      </c>
    </row>
    <row r="285" spans="2:11" ht="12.75">
      <c r="B285">
        <v>66700</v>
      </c>
      <c r="D285" t="s">
        <v>268</v>
      </c>
      <c r="E285" s="2"/>
      <c r="F285" s="45">
        <v>1800</v>
      </c>
      <c r="G285" s="45">
        <v>1500</v>
      </c>
      <c r="H285" s="45">
        <v>150</v>
      </c>
      <c r="I285" s="45">
        <v>100</v>
      </c>
      <c r="J285" s="48">
        <v>2167.93</v>
      </c>
      <c r="K285"/>
    </row>
    <row r="286" spans="2:11" ht="12.75">
      <c r="B286">
        <v>67100</v>
      </c>
      <c r="D286" t="s">
        <v>44</v>
      </c>
      <c r="E286" s="2">
        <v>6800</v>
      </c>
      <c r="F286" s="45">
        <v>2800</v>
      </c>
      <c r="G286" s="45">
        <v>2800</v>
      </c>
      <c r="H286" s="45">
        <v>3100</v>
      </c>
      <c r="I286" s="45">
        <v>3100</v>
      </c>
      <c r="J286" s="48">
        <v>3376.03</v>
      </c>
      <c r="K286"/>
    </row>
    <row r="287" spans="2:11" ht="12.75">
      <c r="B287">
        <v>68200</v>
      </c>
      <c r="D287" t="s">
        <v>96</v>
      </c>
      <c r="E287" s="2"/>
      <c r="F287" s="45">
        <v>100</v>
      </c>
      <c r="G287" s="45">
        <v>100</v>
      </c>
      <c r="H287" s="45">
        <v>300</v>
      </c>
      <c r="I287" s="45">
        <v>200</v>
      </c>
      <c r="J287" s="48">
        <v>251.96</v>
      </c>
      <c r="K287"/>
    </row>
    <row r="288" spans="2:11" ht="12.75">
      <c r="B288">
        <v>68600</v>
      </c>
      <c r="D288" t="s">
        <v>230</v>
      </c>
      <c r="E288" s="2">
        <v>1000</v>
      </c>
      <c r="F288" s="45">
        <v>6100</v>
      </c>
      <c r="G288" s="45">
        <v>5300</v>
      </c>
      <c r="H288" s="45">
        <v>5300</v>
      </c>
      <c r="I288" s="45">
        <v>5500</v>
      </c>
      <c r="J288" s="48">
        <v>3267.57</v>
      </c>
      <c r="K288"/>
    </row>
    <row r="289" spans="2:11" ht="12.75">
      <c r="B289">
        <v>69000</v>
      </c>
      <c r="D289" t="s">
        <v>29</v>
      </c>
      <c r="E289" s="2">
        <v>11000</v>
      </c>
      <c r="F289" s="45">
        <v>1000</v>
      </c>
      <c r="G289" s="45">
        <v>3000</v>
      </c>
      <c r="H289" s="45">
        <v>2900</v>
      </c>
      <c r="I289" s="45">
        <v>2900</v>
      </c>
      <c r="J289" s="48">
        <v>589.29</v>
      </c>
      <c r="K289"/>
    </row>
    <row r="290" spans="2:11" ht="12.75">
      <c r="B290">
        <v>69100</v>
      </c>
      <c r="D290" t="s">
        <v>30</v>
      </c>
      <c r="E290" s="2">
        <v>1600</v>
      </c>
      <c r="F290" s="45">
        <v>1800</v>
      </c>
      <c r="G290" s="45">
        <v>1900</v>
      </c>
      <c r="H290" s="45">
        <v>2000</v>
      </c>
      <c r="I290" s="45">
        <v>2000</v>
      </c>
      <c r="J290" s="48">
        <v>1713.45</v>
      </c>
      <c r="K290"/>
    </row>
    <row r="291" spans="2:11" ht="12.75">
      <c r="B291">
        <v>69210</v>
      </c>
      <c r="D291" t="s">
        <v>107</v>
      </c>
      <c r="E291" s="2">
        <v>2000</v>
      </c>
      <c r="F291" s="45">
        <v>200</v>
      </c>
      <c r="G291" s="45">
        <v>500</v>
      </c>
      <c r="H291" s="45">
        <v>800</v>
      </c>
      <c r="I291" s="45">
        <v>800</v>
      </c>
      <c r="J291" s="48">
        <v>190.38</v>
      </c>
      <c r="K291"/>
    </row>
    <row r="292" spans="2:11" ht="12.75">
      <c r="B292">
        <v>69230</v>
      </c>
      <c r="D292" t="s">
        <v>92</v>
      </c>
      <c r="E292" s="2">
        <v>1000</v>
      </c>
      <c r="F292" s="45">
        <v>700</v>
      </c>
      <c r="G292" s="45">
        <v>300</v>
      </c>
      <c r="H292" s="45">
        <v>300</v>
      </c>
      <c r="I292" s="45">
        <v>350</v>
      </c>
      <c r="J292" s="48">
        <v>673.59</v>
      </c>
      <c r="K292"/>
    </row>
    <row r="293" spans="2:11" ht="12.75">
      <c r="B293">
        <v>69300</v>
      </c>
      <c r="D293" t="s">
        <v>49</v>
      </c>
      <c r="E293" s="2">
        <v>400</v>
      </c>
      <c r="G293" s="45">
        <v>0</v>
      </c>
      <c r="H293" s="45">
        <v>150</v>
      </c>
      <c r="I293" s="45">
        <v>150</v>
      </c>
      <c r="J293" s="48"/>
      <c r="K293"/>
    </row>
    <row r="294" spans="2:11" ht="12.75">
      <c r="B294">
        <v>69700</v>
      </c>
      <c r="D294" t="s">
        <v>97</v>
      </c>
      <c r="E294" s="2">
        <v>2000</v>
      </c>
      <c r="F294" s="45">
        <v>7000</v>
      </c>
      <c r="G294" s="45">
        <v>6000</v>
      </c>
      <c r="H294" s="45">
        <v>6000</v>
      </c>
      <c r="I294" s="45">
        <v>5500</v>
      </c>
      <c r="J294" s="48">
        <v>15170.31</v>
      </c>
      <c r="K294" t="s">
        <v>307</v>
      </c>
    </row>
    <row r="295" spans="2:11" ht="12.75">
      <c r="B295">
        <v>69810</v>
      </c>
      <c r="D295" t="s">
        <v>31</v>
      </c>
      <c r="E295" s="2">
        <v>2000</v>
      </c>
      <c r="F295" s="45">
        <v>200</v>
      </c>
      <c r="G295" s="45">
        <v>400</v>
      </c>
      <c r="H295" s="45">
        <v>500</v>
      </c>
      <c r="I295" s="45">
        <v>500</v>
      </c>
      <c r="J295" s="46"/>
      <c r="K295"/>
    </row>
    <row r="296" spans="2:11" ht="12.75">
      <c r="B296">
        <v>72200</v>
      </c>
      <c r="D296" t="s">
        <v>241</v>
      </c>
      <c r="E296" s="2">
        <v>4500</v>
      </c>
      <c r="G296" s="45">
        <v>200</v>
      </c>
      <c r="H296" s="45">
        <v>500</v>
      </c>
      <c r="I296" s="45">
        <v>500</v>
      </c>
      <c r="J296" s="48">
        <v>467.82</v>
      </c>
      <c r="K296"/>
    </row>
    <row r="297" spans="2:11" ht="12.75">
      <c r="B297">
        <v>72300</v>
      </c>
      <c r="D297" t="s">
        <v>98</v>
      </c>
      <c r="E297" s="2">
        <v>2000</v>
      </c>
      <c r="F297" s="45">
        <v>1100</v>
      </c>
      <c r="G297" s="45">
        <v>1000</v>
      </c>
      <c r="H297" s="45">
        <v>1000</v>
      </c>
      <c r="I297" s="45">
        <v>1000</v>
      </c>
      <c r="J297" s="48">
        <v>1938.82</v>
      </c>
      <c r="K297"/>
    </row>
    <row r="298" spans="2:11" ht="12.75">
      <c r="B298">
        <v>72400</v>
      </c>
      <c r="D298" t="s">
        <v>240</v>
      </c>
      <c r="E298" s="2"/>
      <c r="F298" s="45">
        <v>1700</v>
      </c>
      <c r="G298" s="45">
        <v>1700</v>
      </c>
      <c r="H298" s="45">
        <v>1000</v>
      </c>
      <c r="I298" s="45">
        <v>1000</v>
      </c>
      <c r="J298" s="48">
        <v>4527.17</v>
      </c>
      <c r="K298"/>
    </row>
    <row r="299" spans="2:11" ht="12.75">
      <c r="B299">
        <v>73220</v>
      </c>
      <c r="D299" s="5" t="s">
        <v>21</v>
      </c>
      <c r="E299" s="2"/>
      <c r="G299" s="45">
        <v>1300</v>
      </c>
      <c r="H299" s="45">
        <v>1300</v>
      </c>
      <c r="I299" s="45">
        <v>1400</v>
      </c>
      <c r="J299" s="48">
        <v>3332.06</v>
      </c>
      <c r="K299"/>
    </row>
    <row r="300" spans="2:11" ht="12.75">
      <c r="B300">
        <v>76000</v>
      </c>
      <c r="D300" t="s">
        <v>8</v>
      </c>
      <c r="E300" s="2">
        <v>25000</v>
      </c>
      <c r="F300" s="45">
        <v>2500</v>
      </c>
      <c r="G300" s="45">
        <v>5000</v>
      </c>
      <c r="H300" s="45">
        <v>10000</v>
      </c>
      <c r="I300" s="45">
        <v>10500</v>
      </c>
      <c r="J300" s="48">
        <v>2950.54</v>
      </c>
      <c r="K300"/>
    </row>
    <row r="301" spans="2:11" ht="12.75">
      <c r="B301">
        <v>78010</v>
      </c>
      <c r="D301" t="s">
        <v>231</v>
      </c>
      <c r="E301" s="2"/>
      <c r="F301" s="45">
        <v>1500</v>
      </c>
      <c r="G301" s="45">
        <v>1500</v>
      </c>
      <c r="H301" s="45">
        <v>1200</v>
      </c>
      <c r="I301" s="45">
        <v>1200</v>
      </c>
      <c r="J301" s="48">
        <v>739.3</v>
      </c>
      <c r="K301"/>
    </row>
    <row r="302" spans="2:11" ht="12.75">
      <c r="B302">
        <v>78200</v>
      </c>
      <c r="D302" t="s">
        <v>2</v>
      </c>
      <c r="E302" s="2">
        <v>28000</v>
      </c>
      <c r="F302" s="45">
        <v>18800</v>
      </c>
      <c r="G302" s="45">
        <v>18650</v>
      </c>
      <c r="H302" s="45">
        <v>18000</v>
      </c>
      <c r="I302" s="45">
        <v>15000</v>
      </c>
      <c r="J302" s="48">
        <v>16778.44</v>
      </c>
      <c r="K302"/>
    </row>
    <row r="303" spans="2:11" ht="12.75">
      <c r="B303">
        <v>78530</v>
      </c>
      <c r="D303" t="s">
        <v>46</v>
      </c>
      <c r="E303" s="2"/>
      <c r="G303" s="45"/>
      <c r="H303" s="45"/>
      <c r="I303" s="45"/>
      <c r="J303" s="46"/>
      <c r="K303"/>
    </row>
    <row r="304" spans="2:11" ht="12.75">
      <c r="B304">
        <v>79200</v>
      </c>
      <c r="D304" t="s">
        <v>113</v>
      </c>
      <c r="E304" s="2"/>
      <c r="G304" s="45"/>
      <c r="H304" s="45"/>
      <c r="I304" s="45"/>
      <c r="J304" s="46"/>
      <c r="K304"/>
    </row>
    <row r="305" spans="2:11" ht="12.75">
      <c r="B305" s="5">
        <v>996</v>
      </c>
      <c r="C305" s="1"/>
      <c r="D305" t="s">
        <v>56</v>
      </c>
      <c r="E305" s="2">
        <v>6400</v>
      </c>
      <c r="F305" s="45">
        <v>2300</v>
      </c>
      <c r="G305" s="45">
        <v>2700</v>
      </c>
      <c r="H305" s="45">
        <v>2700</v>
      </c>
      <c r="I305" s="45">
        <v>3000</v>
      </c>
      <c r="J305" s="48">
        <v>3000</v>
      </c>
      <c r="K305"/>
    </row>
    <row r="306" spans="2:11" ht="12.75">
      <c r="B306" s="5">
        <v>907</v>
      </c>
      <c r="C306" s="1"/>
      <c r="D306" t="s">
        <v>14</v>
      </c>
      <c r="E306" s="2"/>
      <c r="F306" s="45">
        <v>4500</v>
      </c>
      <c r="G306" s="45">
        <v>4200</v>
      </c>
      <c r="H306" s="45">
        <v>4200</v>
      </c>
      <c r="I306" s="45">
        <v>4200</v>
      </c>
      <c r="J306" s="48">
        <v>3612.19</v>
      </c>
      <c r="K306" s="2"/>
    </row>
    <row r="307" spans="2:10" ht="12.75">
      <c r="B307" s="1"/>
      <c r="C307" s="1"/>
      <c r="E307" s="2"/>
      <c r="G307" s="45"/>
      <c r="H307" s="45"/>
      <c r="I307" s="45"/>
      <c r="J307" s="46"/>
    </row>
    <row r="308" spans="4:11" ht="12.75">
      <c r="D308" s="1"/>
      <c r="E308" s="3">
        <f>SUM(E280:E302)</f>
        <v>259600</v>
      </c>
      <c r="F308" s="46">
        <f>SUM(F280:F307)</f>
        <v>148000</v>
      </c>
      <c r="G308" s="46">
        <f>SUM(G280:G307)</f>
        <v>178900</v>
      </c>
      <c r="H308" s="46">
        <f>SUM(H280:H307)</f>
        <v>183700</v>
      </c>
      <c r="I308" s="46">
        <f>SUM(I280:I307)</f>
        <v>174000</v>
      </c>
      <c r="J308" s="46">
        <f>SUM(J280:J307)</f>
        <v>159137.08000000002</v>
      </c>
      <c r="K308" s="11"/>
    </row>
    <row r="309" spans="4:11" ht="12.75">
      <c r="D309" s="1" t="s">
        <v>11</v>
      </c>
      <c r="E309" s="3">
        <v>-68000</v>
      </c>
      <c r="F309" s="48">
        <f>F274</f>
        <v>28000</v>
      </c>
      <c r="G309" s="48">
        <v>-28400</v>
      </c>
      <c r="H309" s="48">
        <f>-H274</f>
        <v>-27300</v>
      </c>
      <c r="I309" s="48">
        <f>-I274</f>
        <v>-29000</v>
      </c>
      <c r="J309" s="46">
        <f>-J274</f>
        <v>-27515.17</v>
      </c>
      <c r="K309" s="11"/>
    </row>
    <row r="310" spans="5:11" ht="12.75">
      <c r="E310" s="3">
        <f>SUM(E308:E309)</f>
        <v>191600</v>
      </c>
      <c r="F310" s="46">
        <f>F309-F308</f>
        <v>-120000</v>
      </c>
      <c r="G310" s="46">
        <f>SUM(G308:G309)</f>
        <v>150500</v>
      </c>
      <c r="H310" s="46">
        <f>SUM(H308:H309)</f>
        <v>156400</v>
      </c>
      <c r="I310" s="46">
        <f>SUM(I308:I309)</f>
        <v>145000</v>
      </c>
      <c r="J310" s="46">
        <f>SUM(J308:J309)</f>
        <v>131621.91000000003</v>
      </c>
      <c r="K310" s="11"/>
    </row>
    <row r="311" spans="5:11" ht="12.75">
      <c r="E311" s="3"/>
      <c r="F311" s="46"/>
      <c r="G311" s="46"/>
      <c r="H311" s="46"/>
      <c r="I311" s="46"/>
      <c r="J311" s="46"/>
      <c r="K311" s="11"/>
    </row>
    <row r="312" spans="5:11" ht="12.75">
      <c r="E312" s="3"/>
      <c r="F312" s="46"/>
      <c r="G312" s="46"/>
      <c r="H312" s="46"/>
      <c r="I312" s="46"/>
      <c r="J312" s="46"/>
      <c r="K312" s="11"/>
    </row>
    <row r="313" spans="5:11" ht="12.75">
      <c r="E313" s="3"/>
      <c r="F313" s="46"/>
      <c r="G313" s="46"/>
      <c r="H313" s="46"/>
      <c r="I313" s="46"/>
      <c r="J313" s="46"/>
      <c r="K313" s="11"/>
    </row>
    <row r="314" spans="1:11" ht="17.25">
      <c r="A314" s="1" t="s">
        <v>82</v>
      </c>
      <c r="D314" s="8" t="s">
        <v>192</v>
      </c>
      <c r="E314" s="3"/>
      <c r="F314" s="46"/>
      <c r="G314" s="11"/>
      <c r="H314" s="11"/>
      <c r="I314" s="11"/>
      <c r="K314" s="11"/>
    </row>
    <row r="315" spans="4:11" ht="17.25">
      <c r="D315" s="8"/>
      <c r="E315" s="3"/>
      <c r="F315" s="46"/>
      <c r="G315" s="11"/>
      <c r="H315" s="11"/>
      <c r="I315" s="11"/>
      <c r="K315" s="11"/>
    </row>
    <row r="316" spans="5:11" ht="12.75">
      <c r="E316" s="3"/>
      <c r="F316" s="55"/>
      <c r="G316" s="11"/>
      <c r="H316" s="11"/>
      <c r="I316" s="11"/>
      <c r="K316" s="11"/>
    </row>
    <row r="317" spans="4:11" ht="12.75">
      <c r="D317" s="1" t="s">
        <v>189</v>
      </c>
      <c r="E317" s="2"/>
      <c r="F317" s="54">
        <f>F310*H317</f>
        <v>-48000</v>
      </c>
      <c r="G317" s="45">
        <v>60200</v>
      </c>
      <c r="H317" s="45">
        <v>0.4</v>
      </c>
      <c r="I317" s="45">
        <v>150500</v>
      </c>
      <c r="J317" s="46">
        <f>I317*H317</f>
        <v>60200</v>
      </c>
      <c r="K317" s="11"/>
    </row>
    <row r="318" spans="4:11" ht="12.75">
      <c r="D318" s="1" t="s">
        <v>236</v>
      </c>
      <c r="E318" s="2"/>
      <c r="F318" s="54">
        <f>F310*H318</f>
        <v>-15600</v>
      </c>
      <c r="G318" s="45">
        <v>19600</v>
      </c>
      <c r="H318" s="45">
        <v>0.13</v>
      </c>
      <c r="I318" s="45">
        <v>150500</v>
      </c>
      <c r="J318" s="46">
        <f aca="true" t="shared" si="7" ref="J318:J323">I318*H318</f>
        <v>19565</v>
      </c>
      <c r="K318" s="11"/>
    </row>
    <row r="319" spans="4:11" ht="12.75">
      <c r="D319" s="1" t="s">
        <v>187</v>
      </c>
      <c r="E319" s="2"/>
      <c r="F319" s="54">
        <f>H319*F310</f>
        <v>-6000</v>
      </c>
      <c r="G319" s="45">
        <v>7500</v>
      </c>
      <c r="H319" s="45">
        <v>0.05</v>
      </c>
      <c r="I319" s="45">
        <v>150500</v>
      </c>
      <c r="J319" s="46">
        <f t="shared" si="7"/>
        <v>7525</v>
      </c>
      <c r="K319" s="11"/>
    </row>
    <row r="320" spans="4:11" ht="12.75">
      <c r="D320" s="1" t="s">
        <v>188</v>
      </c>
      <c r="E320" s="2"/>
      <c r="F320" s="54">
        <f>F310*H320</f>
        <v>-40800</v>
      </c>
      <c r="G320" s="45">
        <v>51200</v>
      </c>
      <c r="H320" s="45">
        <v>0.34</v>
      </c>
      <c r="I320" s="45">
        <v>150500</v>
      </c>
      <c r="J320" s="46">
        <f t="shared" si="7"/>
        <v>51170.00000000001</v>
      </c>
      <c r="K320" s="11"/>
    </row>
    <row r="321" spans="4:11" ht="12.75">
      <c r="D321" s="1" t="s">
        <v>190</v>
      </c>
      <c r="E321" s="2"/>
      <c r="F321" s="54">
        <f>F310*H321</f>
        <v>-1200</v>
      </c>
      <c r="G321" s="45">
        <v>1500</v>
      </c>
      <c r="H321" s="45">
        <v>0.01</v>
      </c>
      <c r="I321" s="45">
        <v>150500</v>
      </c>
      <c r="J321" s="46">
        <f t="shared" si="7"/>
        <v>1505</v>
      </c>
      <c r="K321" s="11"/>
    </row>
    <row r="322" spans="4:11" ht="12.75">
      <c r="D322" s="1" t="s">
        <v>191</v>
      </c>
      <c r="E322" s="2"/>
      <c r="F322" s="54">
        <f>F310*H322</f>
        <v>-3600</v>
      </c>
      <c r="G322" s="45">
        <v>4500</v>
      </c>
      <c r="H322" s="45">
        <v>0.03</v>
      </c>
      <c r="I322" s="45">
        <v>150500</v>
      </c>
      <c r="J322" s="46">
        <f t="shared" si="7"/>
        <v>4515</v>
      </c>
      <c r="K322" s="11"/>
    </row>
    <row r="323" spans="4:11" ht="12.75">
      <c r="D323" s="1" t="s">
        <v>269</v>
      </c>
      <c r="E323" s="2"/>
      <c r="F323" s="54">
        <f>F310*H323</f>
        <v>-4800</v>
      </c>
      <c r="G323" s="45">
        <v>6000</v>
      </c>
      <c r="H323" s="45">
        <v>0.04</v>
      </c>
      <c r="I323" s="45">
        <v>150500</v>
      </c>
      <c r="J323" s="46">
        <f t="shared" si="7"/>
        <v>6020</v>
      </c>
      <c r="K323" s="11"/>
    </row>
    <row r="324" spans="5:11" ht="12.75">
      <c r="E324" s="2"/>
      <c r="F324" s="54">
        <f>SUM(F317:F323)</f>
        <v>-120000</v>
      </c>
      <c r="G324" s="45">
        <f>SUM(G317:G323)</f>
        <v>150500</v>
      </c>
      <c r="H324" s="45">
        <f>SUM(H317:H323)</f>
        <v>1.0000000000000002</v>
      </c>
      <c r="I324" s="45"/>
      <c r="J324" s="46"/>
      <c r="K324" s="11"/>
    </row>
    <row r="325" spans="5:10" ht="12.75">
      <c r="E325" s="2"/>
      <c r="F325" s="54"/>
      <c r="G325" s="45"/>
      <c r="H325" s="45"/>
      <c r="I325" s="45"/>
      <c r="J325" s="46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spans="1:11" ht="17.25">
      <c r="A343" s="1" t="s">
        <v>83</v>
      </c>
      <c r="D343" s="8"/>
      <c r="E343" s="3"/>
      <c r="F343" s="46"/>
      <c r="G343" s="11"/>
      <c r="H343" s="13" t="s">
        <v>84</v>
      </c>
      <c r="K343" s="11"/>
    </row>
    <row r="344" spans="4:11" ht="12.75">
      <c r="D344" s="1" t="s">
        <v>0</v>
      </c>
      <c r="E344" s="3"/>
      <c r="F344" s="46"/>
      <c r="G344" s="11" t="s">
        <v>257</v>
      </c>
      <c r="H344" s="11" t="s">
        <v>242</v>
      </c>
      <c r="I344" s="3" t="s">
        <v>203</v>
      </c>
      <c r="J344" s="11" t="s">
        <v>275</v>
      </c>
      <c r="K344" s="11"/>
    </row>
    <row r="345" spans="4:11" ht="12.75">
      <c r="D345" s="5" t="s">
        <v>106</v>
      </c>
      <c r="E345" s="6"/>
      <c r="F345" s="48"/>
      <c r="G345" s="12"/>
      <c r="H345" s="12"/>
      <c r="I345" s="12"/>
      <c r="K345" s="12"/>
    </row>
    <row r="346" spans="4:11" ht="12.75" hidden="1">
      <c r="D346" s="5"/>
      <c r="E346" s="6"/>
      <c r="F346" s="48"/>
      <c r="G346" s="12"/>
      <c r="H346" s="12"/>
      <c r="I346" s="12"/>
      <c r="K346" s="12"/>
    </row>
    <row r="347" spans="4:11" ht="12.75">
      <c r="D347" s="5"/>
      <c r="E347" s="6">
        <v>42000</v>
      </c>
      <c r="F347" s="48"/>
      <c r="G347" s="12"/>
      <c r="H347" s="12"/>
      <c r="I347" s="12"/>
      <c r="K347" s="12"/>
    </row>
    <row r="348" spans="4:11" ht="12.75">
      <c r="D348" s="5" t="s">
        <v>171</v>
      </c>
      <c r="E348" s="6"/>
      <c r="F348" s="48"/>
      <c r="G348" s="12">
        <v>50000</v>
      </c>
      <c r="H348" s="12">
        <v>50000</v>
      </c>
      <c r="I348" s="12">
        <v>50000</v>
      </c>
      <c r="J348" s="11">
        <v>50000</v>
      </c>
      <c r="K348" s="12"/>
    </row>
    <row r="349" spans="4:11" ht="12.75">
      <c r="D349" s="5"/>
      <c r="E349" s="6"/>
      <c r="F349" s="48"/>
      <c r="G349" s="12"/>
      <c r="H349" s="12"/>
      <c r="I349" s="12"/>
      <c r="K349" s="12"/>
    </row>
    <row r="350" spans="4:11" ht="12.75">
      <c r="D350" s="5"/>
      <c r="E350" s="3">
        <f>SUM(E347:E348)</f>
        <v>42000</v>
      </c>
      <c r="F350" s="46"/>
      <c r="G350" s="11">
        <f>SUM(G348:G349)</f>
        <v>50000</v>
      </c>
      <c r="H350" s="11">
        <f>SUM(H348:H349)</f>
        <v>50000</v>
      </c>
      <c r="I350" s="11">
        <f>SUM(I348:I349)</f>
        <v>50000</v>
      </c>
      <c r="J350" s="11">
        <f>SUM(J347:J349)</f>
        <v>50000</v>
      </c>
      <c r="K350" s="11"/>
    </row>
    <row r="351" spans="4:11" ht="12.75">
      <c r="D351" s="5"/>
      <c r="E351" s="3"/>
      <c r="F351" s="46"/>
      <c r="G351" s="11"/>
      <c r="H351" s="11"/>
      <c r="I351" s="11"/>
      <c r="K351" s="11"/>
    </row>
    <row r="352" spans="4:11" ht="12.75">
      <c r="D352" s="1"/>
      <c r="E352" s="3"/>
      <c r="F352" s="46"/>
      <c r="G352" s="11"/>
      <c r="H352" s="11"/>
      <c r="I352" s="11"/>
      <c r="K352" s="11"/>
    </row>
    <row r="353" spans="4:11" ht="12.75">
      <c r="D353" s="1" t="s">
        <v>6</v>
      </c>
      <c r="E353" s="3"/>
      <c r="F353" s="46"/>
      <c r="G353" s="11" t="s">
        <v>257</v>
      </c>
      <c r="H353" s="11"/>
      <c r="I353" s="11"/>
      <c r="K353" s="11"/>
    </row>
    <row r="354" spans="4:11" ht="12.75">
      <c r="D354" s="5"/>
      <c r="E354" s="6"/>
      <c r="F354" s="48"/>
      <c r="G354" s="12"/>
      <c r="H354" s="12"/>
      <c r="I354" s="12"/>
      <c r="K354" s="12"/>
    </row>
    <row r="355" spans="4:11" ht="12.75">
      <c r="D355" s="5" t="s">
        <v>184</v>
      </c>
      <c r="E355" s="6">
        <v>3750</v>
      </c>
      <c r="F355" s="48"/>
      <c r="G355" s="12">
        <v>17000</v>
      </c>
      <c r="H355" s="12">
        <v>17000</v>
      </c>
      <c r="I355" s="12">
        <v>17000</v>
      </c>
      <c r="J355" s="11">
        <v>17000</v>
      </c>
      <c r="K355" s="12"/>
    </row>
    <row r="356" spans="4:11" ht="12.75">
      <c r="D356" s="5"/>
      <c r="E356" s="6"/>
      <c r="F356" s="48"/>
      <c r="G356" s="12"/>
      <c r="H356" s="12"/>
      <c r="I356" s="12"/>
      <c r="K356" s="12"/>
    </row>
    <row r="357" spans="4:11" ht="12.75">
      <c r="D357" s="5"/>
      <c r="E357" s="3">
        <f>SUM(E355:E356)</f>
        <v>3750</v>
      </c>
      <c r="F357" s="46"/>
      <c r="G357" s="11"/>
      <c r="H357" s="11"/>
      <c r="I357" s="11"/>
      <c r="K357" s="11"/>
    </row>
    <row r="358" spans="4:11" ht="12.75">
      <c r="D358" s="5"/>
      <c r="E358" s="3"/>
      <c r="F358" s="46"/>
      <c r="G358" s="11"/>
      <c r="H358" s="11"/>
      <c r="I358" s="11"/>
      <c r="K358" s="11"/>
    </row>
    <row r="359" spans="4:11" ht="12.75">
      <c r="D359" s="5" t="s">
        <v>235</v>
      </c>
      <c r="E359" s="3"/>
      <c r="F359" s="46"/>
      <c r="G359" s="11">
        <v>33000</v>
      </c>
      <c r="H359" s="11">
        <v>33000</v>
      </c>
      <c r="I359" s="11">
        <v>33000</v>
      </c>
      <c r="J359" s="11">
        <v>33000</v>
      </c>
      <c r="K359" s="11"/>
    </row>
    <row r="360" spans="4:11" ht="12.75">
      <c r="D360" s="5"/>
      <c r="E360" s="3"/>
      <c r="F360" s="46"/>
      <c r="G360" s="11"/>
      <c r="H360" s="11"/>
      <c r="I360" s="11"/>
      <c r="K360" s="11"/>
    </row>
    <row r="361" spans="4:11" ht="12.75">
      <c r="D361" s="5"/>
      <c r="E361" s="3"/>
      <c r="F361" s="46"/>
      <c r="G361" s="11"/>
      <c r="H361" s="11"/>
      <c r="I361" s="11"/>
      <c r="K361" s="11"/>
    </row>
    <row r="362" spans="4:11" ht="12.75">
      <c r="D362" s="5"/>
      <c r="E362" s="3"/>
      <c r="F362" s="46"/>
      <c r="G362" s="11"/>
      <c r="H362" s="11"/>
      <c r="I362" s="11"/>
      <c r="K362" s="11"/>
    </row>
    <row r="363" spans="4:11" ht="12.75">
      <c r="D363" s="5"/>
      <c r="E363" s="3"/>
      <c r="F363" s="46"/>
      <c r="G363" s="11"/>
      <c r="H363" s="11"/>
      <c r="I363" s="11"/>
      <c r="K363" s="11"/>
    </row>
    <row r="364" spans="4:11" ht="12.75">
      <c r="D364" s="5"/>
      <c r="E364" s="3"/>
      <c r="F364" s="46"/>
      <c r="G364" s="11"/>
      <c r="H364" s="11"/>
      <c r="I364" s="11"/>
      <c r="K364" s="11"/>
    </row>
    <row r="365" spans="4:11" ht="12.75">
      <c r="D365" s="5"/>
      <c r="E365" s="3"/>
      <c r="F365" s="46"/>
      <c r="G365" s="11"/>
      <c r="H365" s="11"/>
      <c r="I365" s="11"/>
      <c r="K365" s="11"/>
    </row>
    <row r="366" spans="4:11" ht="12.75">
      <c r="D366" s="5"/>
      <c r="E366" s="3"/>
      <c r="F366" s="46"/>
      <c r="G366" s="11"/>
      <c r="H366" s="11"/>
      <c r="I366" s="11"/>
      <c r="K366" s="11"/>
    </row>
    <row r="367" spans="4:11" ht="12.75">
      <c r="D367" s="5"/>
      <c r="E367" s="3"/>
      <c r="F367" s="46"/>
      <c r="G367" s="11"/>
      <c r="H367" s="11"/>
      <c r="I367" s="11"/>
      <c r="K367" s="11"/>
    </row>
    <row r="368" spans="4:11" ht="12.75">
      <c r="D368" s="5"/>
      <c r="E368" s="3"/>
      <c r="F368" s="46"/>
      <c r="G368" s="11"/>
      <c r="H368" s="11"/>
      <c r="I368" s="11"/>
      <c r="K368" s="11"/>
    </row>
    <row r="369" spans="4:11" ht="12.75">
      <c r="D369" s="5"/>
      <c r="E369" s="3"/>
      <c r="F369" s="46"/>
      <c r="G369" s="11"/>
      <c r="H369" s="11"/>
      <c r="I369" s="11"/>
      <c r="K369" s="11"/>
    </row>
    <row r="370" spans="1:9" ht="17.25">
      <c r="A370" s="1" t="s">
        <v>85</v>
      </c>
      <c r="E370" s="3"/>
      <c r="F370" s="9" t="s">
        <v>237</v>
      </c>
      <c r="I370" s="13"/>
    </row>
    <row r="371" spans="4:10" ht="12.75">
      <c r="D371" s="1"/>
      <c r="E371" s="3"/>
      <c r="F371" s="30" t="s">
        <v>303</v>
      </c>
      <c r="G371" s="30" t="s">
        <v>303</v>
      </c>
      <c r="H371" s="30"/>
      <c r="I371" s="30" t="s">
        <v>270</v>
      </c>
      <c r="J371" s="30" t="s">
        <v>270</v>
      </c>
    </row>
    <row r="372" spans="4:11" ht="12.75">
      <c r="D372" s="1" t="s">
        <v>58</v>
      </c>
      <c r="E372" s="3"/>
      <c r="F372" s="11" t="s">
        <v>0</v>
      </c>
      <c r="G372" s="11" t="s">
        <v>6</v>
      </c>
      <c r="H372" s="11"/>
      <c r="I372" s="11" t="s">
        <v>0</v>
      </c>
      <c r="J372" s="11" t="s">
        <v>6</v>
      </c>
      <c r="K372" s="11"/>
    </row>
    <row r="373" spans="4:11" ht="12.75">
      <c r="D373" s="1"/>
      <c r="E373" s="3"/>
      <c r="F373" s="11"/>
      <c r="G373" s="11"/>
      <c r="H373" s="11"/>
      <c r="I373" s="11"/>
      <c r="K373" s="11"/>
    </row>
    <row r="374" spans="4:11" ht="12.75">
      <c r="D374" s="1" t="s">
        <v>236</v>
      </c>
      <c r="E374" s="3"/>
      <c r="F374" s="11">
        <v>99500</v>
      </c>
      <c r="G374" s="11">
        <v>143500</v>
      </c>
      <c r="H374" s="11">
        <f>F374-G374</f>
        <v>-44000</v>
      </c>
      <c r="I374" s="11">
        <v>113400</v>
      </c>
      <c r="J374" s="11">
        <v>-161200</v>
      </c>
      <c r="K374" s="11">
        <f>SUM(I374:J374)</f>
        <v>-47800</v>
      </c>
    </row>
    <row r="375" spans="4:11" ht="12.75">
      <c r="D375" s="1" t="s">
        <v>186</v>
      </c>
      <c r="E375" s="3"/>
      <c r="F375" s="11">
        <v>0</v>
      </c>
      <c r="G375" s="11">
        <v>0</v>
      </c>
      <c r="H375" s="11">
        <f aca="true" t="shared" si="8" ref="H375:H380">F375-G375</f>
        <v>0</v>
      </c>
      <c r="I375" s="11">
        <v>0</v>
      </c>
      <c r="J375" s="11">
        <v>0</v>
      </c>
      <c r="K375" s="11">
        <f aca="true" t="shared" si="9" ref="K375:K380">SUM(I375:J375)</f>
        <v>0</v>
      </c>
    </row>
    <row r="376" spans="4:11" ht="12.75">
      <c r="D376" s="1" t="s">
        <v>187</v>
      </c>
      <c r="E376" s="3"/>
      <c r="F376" s="11">
        <v>54000</v>
      </c>
      <c r="G376" s="11">
        <v>74000</v>
      </c>
      <c r="H376" s="11">
        <f t="shared" si="8"/>
        <v>-20000</v>
      </c>
      <c r="I376" s="11">
        <v>53100</v>
      </c>
      <c r="J376" s="11">
        <v>-78100</v>
      </c>
      <c r="K376" s="11">
        <f t="shared" si="9"/>
        <v>-25000</v>
      </c>
    </row>
    <row r="377" spans="4:11" ht="12.75">
      <c r="D377" s="1" t="s">
        <v>190</v>
      </c>
      <c r="E377" s="3"/>
      <c r="F377" s="11">
        <v>32000</v>
      </c>
      <c r="G377" s="11">
        <v>48600</v>
      </c>
      <c r="H377" s="11">
        <f t="shared" si="8"/>
        <v>-16600</v>
      </c>
      <c r="I377" s="11">
        <v>46500</v>
      </c>
      <c r="J377" s="11">
        <v>-54800</v>
      </c>
      <c r="K377" s="11">
        <f t="shared" si="9"/>
        <v>-8300</v>
      </c>
    </row>
    <row r="378" spans="4:11" ht="12.75">
      <c r="D378" s="1" t="s">
        <v>252</v>
      </c>
      <c r="E378" s="3"/>
      <c r="F378" s="11">
        <v>500</v>
      </c>
      <c r="G378" s="11">
        <v>2300</v>
      </c>
      <c r="H378" s="11">
        <f t="shared" si="8"/>
        <v>-1800</v>
      </c>
      <c r="I378" s="11">
        <v>1200</v>
      </c>
      <c r="J378" s="11">
        <v>-3600</v>
      </c>
      <c r="K378" s="11">
        <f t="shared" si="9"/>
        <v>-2400</v>
      </c>
    </row>
    <row r="379" spans="4:11" ht="12.75">
      <c r="D379" s="1" t="s">
        <v>191</v>
      </c>
      <c r="E379" s="3"/>
      <c r="F379" s="11">
        <v>10000</v>
      </c>
      <c r="G379" s="11">
        <v>16800</v>
      </c>
      <c r="H379" s="11">
        <f t="shared" si="8"/>
        <v>-6800</v>
      </c>
      <c r="I379" s="11">
        <v>10200</v>
      </c>
      <c r="J379" s="11">
        <v>-17200</v>
      </c>
      <c r="K379" s="11">
        <f t="shared" si="9"/>
        <v>-7000</v>
      </c>
    </row>
    <row r="380" spans="4:11" ht="12.75">
      <c r="D380" s="1" t="s">
        <v>193</v>
      </c>
      <c r="E380" s="3"/>
      <c r="F380" s="11">
        <v>185000</v>
      </c>
      <c r="G380" s="11">
        <v>185000</v>
      </c>
      <c r="H380" s="11">
        <f t="shared" si="8"/>
        <v>0</v>
      </c>
      <c r="I380" s="11">
        <v>178000</v>
      </c>
      <c r="J380" s="11">
        <v>-180900</v>
      </c>
      <c r="K380" s="11">
        <f t="shared" si="9"/>
        <v>-2900</v>
      </c>
    </row>
    <row r="381" spans="4:11" ht="12.75">
      <c r="D381" s="1"/>
      <c r="E381" s="3"/>
      <c r="F381" s="11"/>
      <c r="G381" s="11"/>
      <c r="H381" s="11"/>
      <c r="I381" s="11"/>
      <c r="K381" s="11"/>
    </row>
    <row r="382" spans="4:11" ht="12.75">
      <c r="D382" s="1"/>
      <c r="E382" s="3"/>
      <c r="F382" s="11">
        <f aca="true" t="shared" si="10" ref="F382:K382">SUM(F374:F381)</f>
        <v>381000</v>
      </c>
      <c r="G382" s="11">
        <f t="shared" si="10"/>
        <v>470200</v>
      </c>
      <c r="H382" s="11">
        <f t="shared" si="10"/>
        <v>-89200</v>
      </c>
      <c r="I382" s="11">
        <f t="shared" si="10"/>
        <v>402400</v>
      </c>
      <c r="J382" s="11">
        <f t="shared" si="10"/>
        <v>-495800</v>
      </c>
      <c r="K382" s="11">
        <f t="shared" si="10"/>
        <v>-93400</v>
      </c>
    </row>
    <row r="383" spans="4:11" ht="12.75">
      <c r="D383" s="1"/>
      <c r="E383" s="3"/>
      <c r="F383" s="46"/>
      <c r="G383" s="11"/>
      <c r="H383" s="11"/>
      <c r="I383" s="11"/>
      <c r="K383" s="11"/>
    </row>
    <row r="384" spans="4:11" ht="12.75">
      <c r="D384" s="1" t="s">
        <v>58</v>
      </c>
      <c r="E384" s="3"/>
      <c r="F384" s="46"/>
      <c r="G384" s="11"/>
      <c r="H384" s="11">
        <f>G382-F382</f>
        <v>89200</v>
      </c>
      <c r="I384" s="11"/>
      <c r="K384" s="11"/>
    </row>
    <row r="385" spans="4:11" ht="12.75">
      <c r="D385" s="1"/>
      <c r="E385" s="3"/>
      <c r="F385" s="46"/>
      <c r="G385" s="11"/>
      <c r="H385" s="11"/>
      <c r="I385" s="11"/>
      <c r="K385" s="11"/>
    </row>
    <row r="386" spans="4:11" ht="12.75">
      <c r="D386" s="1" t="s">
        <v>53</v>
      </c>
      <c r="E386" s="3">
        <v>94840</v>
      </c>
      <c r="F386" s="46"/>
      <c r="H386" s="11">
        <v>33000</v>
      </c>
      <c r="I386" s="11"/>
      <c r="K386" s="11"/>
    </row>
    <row r="387" spans="4:11" ht="12.75">
      <c r="D387" s="1"/>
      <c r="E387" s="3"/>
      <c r="F387" s="46"/>
      <c r="G387" s="11"/>
      <c r="H387" s="11"/>
      <c r="I387" s="11"/>
      <c r="K387" s="11"/>
    </row>
    <row r="388" spans="4:11" ht="12.75">
      <c r="D388" s="1" t="s">
        <v>158</v>
      </c>
      <c r="E388" s="3"/>
      <c r="F388" s="46"/>
      <c r="G388" s="11"/>
      <c r="H388" s="11">
        <f>H384-H386</f>
        <v>56200</v>
      </c>
      <c r="I388" s="11"/>
      <c r="K388" s="11"/>
    </row>
    <row r="389" spans="4:11" ht="12.75">
      <c r="D389" s="1"/>
      <c r="E389" s="3"/>
      <c r="F389" s="46"/>
      <c r="G389" s="11"/>
      <c r="H389" s="11"/>
      <c r="I389" s="11"/>
      <c r="K389" s="11"/>
    </row>
    <row r="390" spans="4:11" ht="12.75">
      <c r="D390" s="1" t="s">
        <v>194</v>
      </c>
      <c r="E390" s="3"/>
      <c r="F390" s="46"/>
      <c r="G390" s="11"/>
      <c r="H390" s="11"/>
      <c r="I390" s="11"/>
      <c r="K390" s="11"/>
    </row>
    <row r="391" spans="4:11" ht="12.75">
      <c r="D391" s="1"/>
      <c r="E391" s="3"/>
      <c r="F391" s="46"/>
      <c r="G391" s="11"/>
      <c r="H391" s="11"/>
      <c r="I391" s="11"/>
      <c r="K391" s="11"/>
    </row>
    <row r="392" spans="4:11" ht="12.75">
      <c r="D392" s="1"/>
      <c r="E392" s="3"/>
      <c r="F392" s="46"/>
      <c r="G392" s="11"/>
      <c r="H392" s="11"/>
      <c r="I392" s="11"/>
      <c r="K392" s="11"/>
    </row>
    <row r="393" spans="4:11" ht="12.75">
      <c r="D393" s="1"/>
      <c r="E393" s="3"/>
      <c r="F393" s="46"/>
      <c r="G393" s="11"/>
      <c r="H393" s="11"/>
      <c r="I393" s="11"/>
      <c r="K393" s="11"/>
    </row>
    <row r="394" spans="4:10" ht="12.75">
      <c r="D394" s="1" t="s">
        <v>185</v>
      </c>
      <c r="E394" s="3"/>
      <c r="F394" s="46">
        <v>632500</v>
      </c>
      <c r="G394" s="11">
        <v>636500</v>
      </c>
      <c r="H394" s="10">
        <f>G394-F394</f>
        <v>4000</v>
      </c>
      <c r="I394" s="11">
        <v>562100</v>
      </c>
      <c r="J394" s="11">
        <v>-566100</v>
      </c>
    </row>
    <row r="395" spans="4:10" ht="12.75">
      <c r="D395" s="1" t="s">
        <v>188</v>
      </c>
      <c r="E395" s="3"/>
      <c r="F395" s="46">
        <v>530000</v>
      </c>
      <c r="G395" s="11">
        <v>530600</v>
      </c>
      <c r="H395" s="10">
        <f>G395-F395</f>
        <v>600</v>
      </c>
      <c r="I395" s="11">
        <v>490000</v>
      </c>
      <c r="J395" s="11">
        <v>-492200</v>
      </c>
    </row>
    <row r="396" spans="4:9" ht="12.75">
      <c r="D396" s="1"/>
      <c r="E396" s="3"/>
      <c r="F396" s="46"/>
      <c r="G396" s="11"/>
      <c r="H396" s="11"/>
      <c r="I396" s="11"/>
    </row>
    <row r="397" spans="4:9" ht="12.75">
      <c r="D397" s="1" t="s">
        <v>198</v>
      </c>
      <c r="E397" s="3"/>
      <c r="F397" s="46"/>
      <c r="G397" s="11"/>
      <c r="H397" s="11">
        <f>SUM(H388:H396)</f>
        <v>60800</v>
      </c>
      <c r="I397" s="11"/>
    </row>
    <row r="398" spans="4:11" ht="12.75">
      <c r="D398" s="1"/>
      <c r="E398" s="3"/>
      <c r="F398" s="46"/>
      <c r="G398" s="11"/>
      <c r="H398" s="11"/>
      <c r="I398" s="11"/>
      <c r="K398" s="11"/>
    </row>
    <row r="399" spans="4:11" ht="12.75">
      <c r="D399" s="1"/>
      <c r="E399" s="3"/>
      <c r="F399" s="46"/>
      <c r="G399" s="11"/>
      <c r="H399" s="11"/>
      <c r="I399" s="11"/>
      <c r="K399" s="11"/>
    </row>
    <row r="400" spans="4:11" ht="12.75">
      <c r="D400" s="1"/>
      <c r="E400" s="3"/>
      <c r="F400" s="46"/>
      <c r="G400" s="11"/>
      <c r="H400" s="11"/>
      <c r="I400" s="11"/>
      <c r="K400" s="11"/>
    </row>
    <row r="401" spans="4:11" ht="12.75">
      <c r="D401" s="1"/>
      <c r="E401" s="3"/>
      <c r="F401" s="46"/>
      <c r="G401" s="11"/>
      <c r="H401" s="11"/>
      <c r="I401" s="11"/>
      <c r="K401" s="11"/>
    </row>
    <row r="402" spans="4:11" ht="12.75">
      <c r="D402" s="1"/>
      <c r="E402" s="3"/>
      <c r="F402" s="46"/>
      <c r="G402" s="11"/>
      <c r="H402" s="11"/>
      <c r="I402" s="11"/>
      <c r="K402" s="11"/>
    </row>
    <row r="403" spans="4:11" ht="12.75">
      <c r="D403" s="1"/>
      <c r="E403" s="3"/>
      <c r="F403" s="46"/>
      <c r="G403" s="11"/>
      <c r="H403" s="11"/>
      <c r="I403" s="11"/>
      <c r="K403" s="11"/>
    </row>
    <row r="404" spans="4:11" ht="12.75">
      <c r="D404" s="1"/>
      <c r="E404" s="3"/>
      <c r="F404" s="46"/>
      <c r="G404" s="11"/>
      <c r="H404" s="11"/>
      <c r="I404" s="11"/>
      <c r="K404" s="11"/>
    </row>
    <row r="405" spans="4:11" ht="12.75">
      <c r="D405" s="1"/>
      <c r="E405" s="3"/>
      <c r="F405" s="46"/>
      <c r="G405" s="11"/>
      <c r="H405" s="11"/>
      <c r="I405" s="11"/>
      <c r="K405" s="11"/>
    </row>
    <row r="406" spans="1:8" ht="17.25">
      <c r="A406" s="1" t="s">
        <v>197</v>
      </c>
      <c r="D406" s="1"/>
      <c r="E406" s="2"/>
      <c r="H406" s="8" t="s">
        <v>59</v>
      </c>
    </row>
    <row r="407" spans="5:11" ht="12.75">
      <c r="E407" s="3"/>
      <c r="F407" s="30" t="s">
        <v>303</v>
      </c>
      <c r="G407" s="30" t="s">
        <v>303</v>
      </c>
      <c r="H407" s="30"/>
      <c r="I407" s="30" t="s">
        <v>270</v>
      </c>
      <c r="J407" s="30">
        <v>2009</v>
      </c>
      <c r="K407" s="30"/>
    </row>
    <row r="408" spans="5:11" ht="12.75">
      <c r="E408" s="3" t="s">
        <v>0</v>
      </c>
      <c r="F408" s="11" t="s">
        <v>0</v>
      </c>
      <c r="G408" s="11" t="s">
        <v>6</v>
      </c>
      <c r="I408" s="11" t="s">
        <v>0</v>
      </c>
      <c r="J408" s="11" t="s">
        <v>6</v>
      </c>
      <c r="K408" s="11"/>
    </row>
    <row r="409" spans="2:10" ht="12.75">
      <c r="B409" s="1" t="s">
        <v>165</v>
      </c>
      <c r="E409" s="2"/>
      <c r="F409" s="10"/>
      <c r="J409" s="10"/>
    </row>
    <row r="410" spans="1:11" ht="12.75">
      <c r="A410">
        <v>1</v>
      </c>
      <c r="B410" s="1">
        <v>901</v>
      </c>
      <c r="D410" s="1" t="s">
        <v>159</v>
      </c>
      <c r="E410" s="3">
        <v>164400</v>
      </c>
      <c r="F410" s="11">
        <v>88100</v>
      </c>
      <c r="G410" s="11">
        <v>27300</v>
      </c>
      <c r="I410" s="11">
        <v>102600</v>
      </c>
      <c r="J410" s="11">
        <v>36000</v>
      </c>
      <c r="K410" s="11"/>
    </row>
    <row r="411" spans="1:11" ht="12.75">
      <c r="A411">
        <v>2</v>
      </c>
      <c r="B411" s="1">
        <v>915</v>
      </c>
      <c r="D411" s="1" t="s">
        <v>164</v>
      </c>
      <c r="E411" s="3"/>
      <c r="F411" s="11">
        <v>12400</v>
      </c>
      <c r="G411" s="11">
        <v>12400</v>
      </c>
      <c r="I411" s="11">
        <v>12000</v>
      </c>
      <c r="J411" s="11">
        <v>12000</v>
      </c>
      <c r="K411" s="11"/>
    </row>
    <row r="412" spans="1:11" ht="12.75">
      <c r="A412">
        <v>3</v>
      </c>
      <c r="B412" s="1">
        <v>929</v>
      </c>
      <c r="D412" s="1" t="s">
        <v>170</v>
      </c>
      <c r="E412" s="3">
        <v>915000</v>
      </c>
      <c r="F412" s="11">
        <v>632500</v>
      </c>
      <c r="G412" s="11">
        <v>636500</v>
      </c>
      <c r="I412" s="11">
        <v>562100</v>
      </c>
      <c r="J412" s="11">
        <v>566100</v>
      </c>
      <c r="K412" s="11"/>
    </row>
    <row r="413" spans="1:11" ht="12.75">
      <c r="A413">
        <v>4</v>
      </c>
      <c r="B413" s="1">
        <v>971</v>
      </c>
      <c r="D413" s="1" t="s">
        <v>166</v>
      </c>
      <c r="E413" s="3"/>
      <c r="F413" s="11">
        <v>99500</v>
      </c>
      <c r="G413" s="11">
        <v>143500</v>
      </c>
      <c r="I413" s="11">
        <v>113400</v>
      </c>
      <c r="J413" s="11">
        <v>161200</v>
      </c>
      <c r="K413" s="11"/>
    </row>
    <row r="414" spans="1:11" ht="12.75">
      <c r="A414">
        <v>5</v>
      </c>
      <c r="B414" s="1">
        <v>973</v>
      </c>
      <c r="C414" s="1"/>
      <c r="D414" s="1" t="s">
        <v>126</v>
      </c>
      <c r="E414" s="3"/>
      <c r="F414" s="11"/>
      <c r="G414" s="11"/>
      <c r="I414" s="11"/>
      <c r="K414" s="11"/>
    </row>
    <row r="415" spans="1:11" ht="12.75">
      <c r="A415">
        <v>6</v>
      </c>
      <c r="B415" s="1">
        <v>979</v>
      </c>
      <c r="C415" s="1"/>
      <c r="D415" s="1" t="s">
        <v>167</v>
      </c>
      <c r="E415" s="3">
        <v>81500</v>
      </c>
      <c r="F415" s="11">
        <v>54000</v>
      </c>
      <c r="G415" s="11">
        <v>74000</v>
      </c>
      <c r="I415" s="11">
        <v>53100</v>
      </c>
      <c r="J415" s="11">
        <v>78100</v>
      </c>
      <c r="K415" s="11"/>
    </row>
    <row r="416" spans="1:11" ht="12.75">
      <c r="A416">
        <v>7</v>
      </c>
      <c r="B416" s="1">
        <v>985</v>
      </c>
      <c r="C416" s="1"/>
      <c r="D416" s="1" t="s">
        <v>149</v>
      </c>
      <c r="E416" s="3">
        <v>805000</v>
      </c>
      <c r="F416" s="11">
        <v>530000</v>
      </c>
      <c r="G416" s="11">
        <v>530600</v>
      </c>
      <c r="I416" s="11">
        <v>490000</v>
      </c>
      <c r="J416" s="11">
        <v>492200</v>
      </c>
      <c r="K416" s="11"/>
    </row>
    <row r="417" spans="1:11" ht="12.75">
      <c r="A417">
        <v>8</v>
      </c>
      <c r="B417" s="1">
        <v>988</v>
      </c>
      <c r="C417" s="1"/>
      <c r="D417" s="1" t="s">
        <v>51</v>
      </c>
      <c r="E417" s="3">
        <v>87500</v>
      </c>
      <c r="F417" s="11">
        <v>32000</v>
      </c>
      <c r="G417" s="11">
        <v>48600</v>
      </c>
      <c r="I417" s="11">
        <v>46500</v>
      </c>
      <c r="J417" s="11">
        <v>54800</v>
      </c>
      <c r="K417" s="11"/>
    </row>
    <row r="418" spans="2:11" ht="12.75">
      <c r="B418" s="1"/>
      <c r="C418" s="1"/>
      <c r="D418" s="1" t="s">
        <v>246</v>
      </c>
      <c r="E418" s="3"/>
      <c r="F418" s="11">
        <v>500</v>
      </c>
      <c r="G418" s="11">
        <v>2300</v>
      </c>
      <c r="I418" s="11">
        <v>1200</v>
      </c>
      <c r="J418" s="11">
        <v>3600</v>
      </c>
      <c r="K418" s="11"/>
    </row>
    <row r="419" spans="1:11" ht="12.75">
      <c r="A419">
        <v>9</v>
      </c>
      <c r="B419" s="1">
        <v>994</v>
      </c>
      <c r="C419" s="1"/>
      <c r="D419" s="1" t="s">
        <v>152</v>
      </c>
      <c r="E419" s="3"/>
      <c r="F419" s="11">
        <v>10000</v>
      </c>
      <c r="G419" s="11">
        <v>16800</v>
      </c>
      <c r="I419" s="11">
        <v>10200</v>
      </c>
      <c r="J419" s="11">
        <v>17200</v>
      </c>
      <c r="K419" s="11"/>
    </row>
    <row r="420" spans="1:11" ht="12.75">
      <c r="A420">
        <v>10</v>
      </c>
      <c r="B420" s="1">
        <v>995</v>
      </c>
      <c r="C420" s="1"/>
      <c r="D420" s="1" t="s">
        <v>50</v>
      </c>
      <c r="E420" s="3">
        <v>400000</v>
      </c>
      <c r="F420" s="11">
        <v>185000</v>
      </c>
      <c r="G420" s="11">
        <v>185000</v>
      </c>
      <c r="I420" s="11">
        <v>178000</v>
      </c>
      <c r="J420" s="11">
        <v>180900</v>
      </c>
      <c r="K420" s="11"/>
    </row>
    <row r="421" spans="1:11" ht="12.75">
      <c r="A421" s="16" t="s">
        <v>132</v>
      </c>
      <c r="B421" s="1">
        <v>997</v>
      </c>
      <c r="C421" s="1"/>
      <c r="D421" s="1" t="s">
        <v>15</v>
      </c>
      <c r="E421" s="3"/>
      <c r="F421" s="11">
        <v>28000</v>
      </c>
      <c r="G421" s="11">
        <v>148000</v>
      </c>
      <c r="I421" s="11">
        <v>28400</v>
      </c>
      <c r="J421" s="11">
        <v>178900</v>
      </c>
      <c r="K421" s="11"/>
    </row>
    <row r="422" spans="1:11" ht="12.75">
      <c r="A422" s="16"/>
      <c r="B422" s="1"/>
      <c r="C422" s="1"/>
      <c r="D422" s="1" t="s">
        <v>195</v>
      </c>
      <c r="E422" s="3"/>
      <c r="F422" s="11">
        <v>120000</v>
      </c>
      <c r="G422" s="11"/>
      <c r="I422" s="11">
        <v>150500</v>
      </c>
      <c r="K422" s="11"/>
    </row>
    <row r="423" spans="1:11" ht="12.75">
      <c r="A423">
        <v>13</v>
      </c>
      <c r="B423" s="1">
        <v>910</v>
      </c>
      <c r="C423" s="1"/>
      <c r="D423" s="1" t="s">
        <v>84</v>
      </c>
      <c r="E423" s="3">
        <v>74500</v>
      </c>
      <c r="F423" s="11">
        <v>50000</v>
      </c>
      <c r="G423" s="11">
        <v>17000</v>
      </c>
      <c r="I423" s="11">
        <v>50000</v>
      </c>
      <c r="J423" s="11">
        <v>17000</v>
      </c>
      <c r="K423" s="11"/>
    </row>
    <row r="424" spans="2:11" ht="12.75">
      <c r="B424" s="1"/>
      <c r="C424" s="1"/>
      <c r="D424" s="1"/>
      <c r="E424" s="3"/>
      <c r="F424" s="11"/>
      <c r="G424" s="11"/>
      <c r="I424" s="11"/>
      <c r="K424" s="11"/>
    </row>
    <row r="425" spans="2:11" ht="12.75">
      <c r="B425" s="1"/>
      <c r="C425" s="1"/>
      <c r="D425" s="1"/>
      <c r="E425" s="3"/>
      <c r="F425" s="11">
        <f>SUM(F410:F424)</f>
        <v>1842000</v>
      </c>
      <c r="G425" s="11">
        <f>SUM(G410:G424)</f>
        <v>1842000</v>
      </c>
      <c r="I425" s="11">
        <f>SUM(I410:I424)</f>
        <v>1798000</v>
      </c>
      <c r="J425" s="11">
        <f>SUM(J410:J424)</f>
        <v>1798000</v>
      </c>
      <c r="K425" s="11"/>
    </row>
    <row r="426" spans="2:11" ht="12.75">
      <c r="B426" s="1"/>
      <c r="C426" s="1"/>
      <c r="D426" s="1"/>
      <c r="E426" s="3">
        <v>189680</v>
      </c>
      <c r="F426" s="46"/>
      <c r="G426" s="11"/>
      <c r="H426" s="11"/>
      <c r="I426" s="11"/>
      <c r="K426" s="11"/>
    </row>
    <row r="427" spans="2:11" ht="12.75">
      <c r="B427" s="1"/>
      <c r="C427" s="1"/>
      <c r="E427" s="3"/>
      <c r="F427" s="46"/>
      <c r="G427" s="11"/>
      <c r="H427" s="11"/>
      <c r="I427" s="11"/>
      <c r="K427" s="11"/>
    </row>
    <row r="428" spans="2:11" ht="12.75">
      <c r="B428" s="1"/>
      <c r="C428" s="1"/>
      <c r="E428" s="3"/>
      <c r="F428" s="46"/>
      <c r="G428" s="11"/>
      <c r="H428" s="11"/>
      <c r="I428" s="11"/>
      <c r="K428" s="11"/>
    </row>
    <row r="429" spans="3:11" ht="12.75">
      <c r="C429" s="1"/>
      <c r="E429" s="3">
        <f>SUM(E410:E428)</f>
        <v>2717580</v>
      </c>
      <c r="F429" s="46"/>
      <c r="G429" s="11"/>
      <c r="H429" s="11"/>
      <c r="I429" s="11"/>
      <c r="K429" s="11"/>
    </row>
    <row r="430" spans="3:11" ht="12.75">
      <c r="C430" s="1"/>
      <c r="E430" s="3"/>
      <c r="F430" s="46"/>
      <c r="G430" s="11"/>
      <c r="H430" s="11"/>
      <c r="I430" s="11"/>
      <c r="K430" s="11"/>
    </row>
    <row r="431" spans="3:11" ht="12.75">
      <c r="C431" s="1"/>
      <c r="E431" s="3"/>
      <c r="F431" s="46"/>
      <c r="G431" s="11"/>
      <c r="H431" s="11"/>
      <c r="I431" s="11"/>
      <c r="K431" s="11"/>
    </row>
    <row r="432" spans="3:5" ht="12.75">
      <c r="C432" s="1"/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12.75">
      <c r="E446" s="2"/>
    </row>
    <row r="447" ht="12.75">
      <c r="E447" s="2"/>
    </row>
    <row r="448" ht="12.75">
      <c r="E448" s="2"/>
    </row>
    <row r="449" ht="12.75">
      <c r="E449" s="2"/>
    </row>
    <row r="450" ht="12.75">
      <c r="E450" s="2"/>
    </row>
    <row r="451" ht="12.75">
      <c r="E451" s="2"/>
    </row>
    <row r="452" ht="12.75">
      <c r="E452" s="2"/>
    </row>
    <row r="453" ht="12.75">
      <c r="E453" s="2"/>
    </row>
    <row r="454" ht="12.75">
      <c r="E454" s="2"/>
    </row>
    <row r="455" ht="12.75">
      <c r="E455" s="2"/>
    </row>
    <row r="456" ht="12.75">
      <c r="E456" s="2"/>
    </row>
    <row r="457" ht="12.75">
      <c r="E457" s="2"/>
    </row>
    <row r="458" ht="12.75">
      <c r="E458" s="2"/>
    </row>
    <row r="459" ht="12.75">
      <c r="E459" s="2"/>
    </row>
    <row r="460" ht="12.75">
      <c r="E460" s="2"/>
    </row>
    <row r="461" ht="12.75">
      <c r="E461" s="2"/>
    </row>
    <row r="462" ht="12.75">
      <c r="E462" s="2"/>
    </row>
    <row r="463" ht="12.75">
      <c r="E463" s="2"/>
    </row>
    <row r="464" ht="12.75">
      <c r="E464" s="2"/>
    </row>
    <row r="465" ht="12.75">
      <c r="E465" s="2"/>
    </row>
    <row r="466" ht="12.75">
      <c r="E466" s="2"/>
    </row>
    <row r="467" ht="12.75">
      <c r="E467" s="2"/>
    </row>
    <row r="468" ht="12.75">
      <c r="E468" s="2"/>
    </row>
    <row r="469" ht="12.75">
      <c r="E469" s="2"/>
    </row>
    <row r="470" ht="12.75">
      <c r="E470" s="2"/>
    </row>
    <row r="471" ht="12.75">
      <c r="E471" s="2"/>
    </row>
    <row r="472" ht="12.75">
      <c r="E472" s="2"/>
    </row>
    <row r="473" ht="12.75">
      <c r="E473" s="2"/>
    </row>
    <row r="474" ht="12.75">
      <c r="E474" s="2"/>
    </row>
    <row r="475" ht="12.75">
      <c r="E475" s="2"/>
    </row>
    <row r="476" ht="12.75">
      <c r="E476" s="2"/>
    </row>
    <row r="477" ht="12.75">
      <c r="E477" s="2"/>
    </row>
    <row r="478" ht="12.75">
      <c r="E478" s="2"/>
    </row>
    <row r="479" ht="12.75">
      <c r="E479" s="2"/>
    </row>
    <row r="480" ht="12.75">
      <c r="E480" s="2"/>
    </row>
    <row r="481" ht="12.75">
      <c r="E481" s="2"/>
    </row>
    <row r="482" ht="12.75">
      <c r="E482" s="2"/>
    </row>
    <row r="483" ht="12.75">
      <c r="E483" s="2"/>
    </row>
    <row r="484" ht="12.75">
      <c r="E484" s="2"/>
    </row>
    <row r="485" ht="12.75">
      <c r="E485" s="2"/>
    </row>
    <row r="486" ht="12.75">
      <c r="E486" s="2"/>
    </row>
    <row r="487" ht="12.75">
      <c r="E487" s="2"/>
    </row>
    <row r="488" ht="12.75">
      <c r="E488" s="2"/>
    </row>
    <row r="489" ht="12.75">
      <c r="E489" s="2"/>
    </row>
    <row r="490" ht="12.75">
      <c r="E490" s="2"/>
    </row>
    <row r="491" ht="12.75">
      <c r="E491" s="2"/>
    </row>
    <row r="492" ht="12.75">
      <c r="E492" s="2"/>
    </row>
    <row r="493" ht="12.75">
      <c r="E493" s="2"/>
    </row>
    <row r="494" ht="12.75">
      <c r="E494" s="2"/>
    </row>
    <row r="495" ht="12.75">
      <c r="E495" s="2"/>
    </row>
    <row r="496" ht="12.75">
      <c r="E496" s="2"/>
    </row>
    <row r="497" ht="12.75">
      <c r="E497" s="2"/>
    </row>
    <row r="498" ht="12.75">
      <c r="E498" s="2"/>
    </row>
    <row r="499" ht="12.75">
      <c r="E499" s="2"/>
    </row>
    <row r="500" ht="12.75">
      <c r="E500" s="2"/>
    </row>
    <row r="501" ht="12.75">
      <c r="E501" s="2"/>
    </row>
    <row r="502" ht="12.75">
      <c r="E502" s="2"/>
    </row>
    <row r="503" ht="12.75">
      <c r="E503" s="2"/>
    </row>
    <row r="504" ht="12.75">
      <c r="E504" s="2"/>
    </row>
    <row r="505" ht="12.75">
      <c r="E505" s="2"/>
    </row>
    <row r="506" ht="12.75">
      <c r="E506" s="2"/>
    </row>
    <row r="507" ht="12.75">
      <c r="E507" s="2"/>
    </row>
    <row r="508" ht="12.75">
      <c r="E508" s="2"/>
    </row>
    <row r="509" ht="12.75">
      <c r="E509" s="2"/>
    </row>
    <row r="510" ht="12.75">
      <c r="E510" s="2"/>
    </row>
    <row r="511" ht="12.75">
      <c r="E511" s="2"/>
    </row>
    <row r="512" ht="12.75">
      <c r="E512" s="2"/>
    </row>
    <row r="513" ht="12.75">
      <c r="E513" s="2"/>
    </row>
    <row r="514" ht="12.75">
      <c r="E514" s="2"/>
    </row>
    <row r="515" ht="12.75">
      <c r="E515" s="2"/>
    </row>
    <row r="516" ht="12.75">
      <c r="E516" s="2"/>
    </row>
    <row r="517" ht="12.75">
      <c r="E517" s="2"/>
    </row>
    <row r="518" ht="12.75">
      <c r="E518" s="2"/>
    </row>
    <row r="519" ht="12.75">
      <c r="E519" s="2"/>
    </row>
    <row r="520" ht="12.75">
      <c r="E520" s="2"/>
    </row>
    <row r="521" ht="12.75">
      <c r="E521" s="2"/>
    </row>
    <row r="522" ht="12.75">
      <c r="E522" s="2"/>
    </row>
    <row r="523" ht="12.75">
      <c r="E523" s="2"/>
    </row>
    <row r="524" ht="12.75">
      <c r="E524" s="2"/>
    </row>
    <row r="525" ht="12.75">
      <c r="E525" s="2"/>
    </row>
    <row r="526" ht="12.75">
      <c r="E526" s="2"/>
    </row>
    <row r="527" ht="12.75">
      <c r="E527" s="2"/>
    </row>
    <row r="528" ht="12.75">
      <c r="E528" s="2"/>
    </row>
    <row r="529" ht="12.75">
      <c r="E529" s="2"/>
    </row>
    <row r="530" ht="12.75">
      <c r="E530" s="2"/>
    </row>
    <row r="531" ht="12.75">
      <c r="E531" s="2"/>
    </row>
    <row r="532" ht="12.75">
      <c r="E532" s="2"/>
    </row>
    <row r="533" ht="12.75">
      <c r="E533" s="2"/>
    </row>
    <row r="534" ht="12.75">
      <c r="E534" s="2"/>
    </row>
    <row r="535" ht="12.75">
      <c r="E535" s="2"/>
    </row>
    <row r="536" ht="12.75">
      <c r="E536" s="2"/>
    </row>
    <row r="537" ht="12.75">
      <c r="E537" s="2"/>
    </row>
    <row r="538" ht="12.75">
      <c r="E538" s="2"/>
    </row>
    <row r="539" ht="12.75">
      <c r="E539" s="2"/>
    </row>
    <row r="540" ht="12.75">
      <c r="E540" s="2"/>
    </row>
    <row r="541" ht="12.75">
      <c r="E541" s="2"/>
    </row>
    <row r="542" ht="12.75">
      <c r="E542" s="2"/>
    </row>
    <row r="543" ht="12.75">
      <c r="E543" s="2"/>
    </row>
    <row r="544" ht="12.75">
      <c r="E544" s="2"/>
    </row>
    <row r="545" ht="12.75">
      <c r="E545" s="2"/>
    </row>
    <row r="546" ht="12.75">
      <c r="E546" s="2"/>
    </row>
    <row r="547" ht="12.75">
      <c r="E547" s="2"/>
    </row>
    <row r="548" ht="12.75">
      <c r="E548" s="2"/>
    </row>
    <row r="549" ht="12.75">
      <c r="E549" s="2"/>
    </row>
    <row r="550" ht="12.75">
      <c r="E550" s="2"/>
    </row>
    <row r="551" ht="12.75">
      <c r="E551" s="2"/>
    </row>
    <row r="552" ht="12.75">
      <c r="E552" s="2"/>
    </row>
    <row r="553" ht="12.75">
      <c r="E553" s="2"/>
    </row>
    <row r="554" ht="12.75">
      <c r="E554" s="2"/>
    </row>
    <row r="555" ht="12.75">
      <c r="E555" s="2"/>
    </row>
    <row r="556" ht="12.75">
      <c r="E556" s="2"/>
    </row>
    <row r="557" ht="12.75">
      <c r="E557" s="2"/>
    </row>
    <row r="558" ht="12.75">
      <c r="E558" s="2"/>
    </row>
    <row r="559" ht="12.75">
      <c r="E559" s="2"/>
    </row>
    <row r="560" ht="12.75">
      <c r="E560" s="2"/>
    </row>
    <row r="561" ht="12.75">
      <c r="E561" s="2"/>
    </row>
    <row r="562" ht="12.75">
      <c r="E562" s="2"/>
    </row>
    <row r="563" ht="12.75">
      <c r="E563" s="2"/>
    </row>
    <row r="564" ht="12.75">
      <c r="E564" s="2"/>
    </row>
    <row r="565" ht="12.75">
      <c r="E565" s="2"/>
    </row>
    <row r="566" ht="12.75">
      <c r="E566" s="2"/>
    </row>
    <row r="567" ht="12.75">
      <c r="E567" s="2"/>
    </row>
    <row r="568" ht="12.75">
      <c r="E568" s="2"/>
    </row>
    <row r="569" ht="12.75">
      <c r="E569" s="2"/>
    </row>
    <row r="570" ht="12.75">
      <c r="E570" s="2"/>
    </row>
    <row r="571" ht="12.75">
      <c r="E571" s="2"/>
    </row>
    <row r="572" ht="12.75">
      <c r="E572" s="2"/>
    </row>
    <row r="573" ht="12.75">
      <c r="E573" s="2"/>
    </row>
    <row r="574" ht="12.75">
      <c r="E574" s="2"/>
    </row>
    <row r="575" ht="12.75">
      <c r="E575" s="2"/>
    </row>
    <row r="576" ht="12.75">
      <c r="E576" s="2"/>
    </row>
    <row r="577" ht="12.75">
      <c r="E577" s="2"/>
    </row>
    <row r="578" ht="12.75">
      <c r="E578" s="2"/>
    </row>
    <row r="579" ht="12.75">
      <c r="E579" s="2"/>
    </row>
    <row r="580" ht="12.75">
      <c r="E580" s="2"/>
    </row>
    <row r="581" ht="12.75">
      <c r="E581" s="2"/>
    </row>
    <row r="582" ht="12.75">
      <c r="E582" s="2"/>
    </row>
    <row r="583" ht="12.75">
      <c r="E583" s="2"/>
    </row>
    <row r="584" ht="12.75">
      <c r="E584" s="2"/>
    </row>
    <row r="585" ht="12.75">
      <c r="E585" s="2"/>
    </row>
    <row r="586" ht="12.75">
      <c r="E586" s="2"/>
    </row>
    <row r="587" ht="12.75">
      <c r="E587" s="2"/>
    </row>
    <row r="588" ht="12.75">
      <c r="E588" s="2"/>
    </row>
    <row r="589" ht="12.75">
      <c r="E589" s="2"/>
    </row>
    <row r="590" ht="12.75">
      <c r="E590" s="2"/>
    </row>
    <row r="591" ht="12.75">
      <c r="E591" s="2"/>
    </row>
    <row r="592" ht="12.75">
      <c r="E592" s="2"/>
    </row>
    <row r="593" ht="12.75">
      <c r="E593" s="2"/>
    </row>
    <row r="594" ht="12.75">
      <c r="E594" s="2"/>
    </row>
    <row r="595" ht="12.75">
      <c r="E595" s="2"/>
    </row>
    <row r="596" ht="12.75">
      <c r="E596" s="2"/>
    </row>
    <row r="597" ht="12.75">
      <c r="E597" s="2"/>
    </row>
    <row r="598" ht="12.75">
      <c r="E598" s="2"/>
    </row>
    <row r="599" ht="12.75">
      <c r="E599" s="2"/>
    </row>
    <row r="600" ht="12.75">
      <c r="E600" s="2"/>
    </row>
    <row r="601" ht="12.75">
      <c r="E601" s="2"/>
    </row>
    <row r="602" ht="12.75">
      <c r="E602" s="2"/>
    </row>
    <row r="603" ht="12.75">
      <c r="E603" s="2"/>
    </row>
    <row r="604" ht="12.75">
      <c r="E604" s="2"/>
    </row>
    <row r="605" ht="12.75">
      <c r="E605" s="2"/>
    </row>
    <row r="606" ht="12.75">
      <c r="E606" s="2"/>
    </row>
    <row r="607" ht="12.75">
      <c r="E607" s="2"/>
    </row>
    <row r="608" ht="12.75">
      <c r="E608" s="2"/>
    </row>
    <row r="609" ht="12.75">
      <c r="E609" s="2"/>
    </row>
    <row r="610" ht="12.75">
      <c r="E610" s="2"/>
    </row>
    <row r="611" ht="12.75">
      <c r="E611" s="2"/>
    </row>
    <row r="612" ht="12.75">
      <c r="E612" s="2"/>
    </row>
    <row r="613" ht="12.75">
      <c r="E613" s="2"/>
    </row>
    <row r="614" ht="12.75">
      <c r="E614" s="2"/>
    </row>
    <row r="615" ht="12.75">
      <c r="E615" s="2"/>
    </row>
    <row r="616" ht="12.75">
      <c r="E616" s="2"/>
    </row>
    <row r="617" ht="12.75">
      <c r="E617" s="2"/>
    </row>
    <row r="618" ht="12.75">
      <c r="E618" s="2"/>
    </row>
    <row r="619" ht="12.75">
      <c r="E619" s="2"/>
    </row>
    <row r="620" ht="12.75">
      <c r="E620" s="2"/>
    </row>
    <row r="621" ht="12.75">
      <c r="E621" s="2"/>
    </row>
    <row r="622" ht="12.75">
      <c r="E622" s="2"/>
    </row>
    <row r="623" ht="12.75">
      <c r="E623" s="2"/>
    </row>
    <row r="624" ht="12.75">
      <c r="E624" s="2"/>
    </row>
    <row r="625" ht="12.75">
      <c r="E625" s="2"/>
    </row>
    <row r="626" ht="12.75">
      <c r="E626" s="2"/>
    </row>
    <row r="627" ht="12.75">
      <c r="E627" s="2"/>
    </row>
    <row r="628" ht="12.75">
      <c r="E628" s="2"/>
    </row>
    <row r="629" ht="12.75">
      <c r="E629" s="2"/>
    </row>
    <row r="630" ht="12.75">
      <c r="E630" s="2"/>
    </row>
    <row r="631" ht="12.75">
      <c r="E631" s="2"/>
    </row>
    <row r="632" ht="12.75">
      <c r="E632" s="2"/>
    </row>
    <row r="633" ht="12.75">
      <c r="E633" s="2"/>
    </row>
    <row r="634" ht="12.75">
      <c r="E634" s="2"/>
    </row>
    <row r="635" ht="12.75">
      <c r="E635" s="2"/>
    </row>
    <row r="636" ht="12.75">
      <c r="E636" s="2"/>
    </row>
    <row r="637" ht="12.75">
      <c r="E637" s="2"/>
    </row>
    <row r="638" ht="12.75">
      <c r="E638" s="2"/>
    </row>
    <row r="639" ht="12.75">
      <c r="E639" s="2"/>
    </row>
    <row r="640" ht="12.75">
      <c r="E640" s="2"/>
    </row>
    <row r="641" ht="12.75">
      <c r="E641" s="2"/>
    </row>
    <row r="642" ht="12.75">
      <c r="E642" s="2"/>
    </row>
    <row r="643" ht="12.75">
      <c r="E643" s="2"/>
    </row>
    <row r="644" ht="12.75">
      <c r="E644" s="2"/>
    </row>
    <row r="645" ht="12.75">
      <c r="E645" s="2"/>
    </row>
    <row r="646" ht="12.75">
      <c r="E646" s="2"/>
    </row>
    <row r="647" ht="12.75">
      <c r="E647" s="2"/>
    </row>
    <row r="648" ht="12.75">
      <c r="E648" s="2"/>
    </row>
    <row r="649" ht="12.75">
      <c r="E649" s="2"/>
    </row>
    <row r="650" ht="12.75">
      <c r="E650" s="2"/>
    </row>
    <row r="651" ht="12.75">
      <c r="E651" s="2"/>
    </row>
    <row r="652" ht="12.75">
      <c r="E652" s="2"/>
    </row>
    <row r="653" ht="12.75">
      <c r="E653" s="2"/>
    </row>
    <row r="654" ht="12.75">
      <c r="E654" s="2"/>
    </row>
    <row r="655" ht="12.75">
      <c r="E655" s="2"/>
    </row>
    <row r="656" ht="12.75">
      <c r="E656" s="2"/>
    </row>
    <row r="657" ht="12.75">
      <c r="E657" s="2"/>
    </row>
    <row r="658" ht="12.75">
      <c r="E658" s="2"/>
    </row>
    <row r="659" ht="12.75">
      <c r="E659" s="2"/>
    </row>
    <row r="660" ht="12.75">
      <c r="E660" s="2"/>
    </row>
    <row r="661" ht="12.75">
      <c r="E661" s="2"/>
    </row>
    <row r="662" ht="12.75">
      <c r="E662" s="2"/>
    </row>
    <row r="663" ht="12.75">
      <c r="E663" s="2"/>
    </row>
    <row r="664" ht="12.75">
      <c r="E664" s="2"/>
    </row>
    <row r="665" ht="12.75">
      <c r="E665" s="2"/>
    </row>
    <row r="666" ht="12.75">
      <c r="E666" s="2"/>
    </row>
    <row r="667" ht="12.75">
      <c r="E667" s="2"/>
    </row>
    <row r="668" ht="12.75">
      <c r="E668" s="2"/>
    </row>
    <row r="669" ht="12.75">
      <c r="E669" s="2"/>
    </row>
    <row r="670" ht="12.75">
      <c r="E670" s="2"/>
    </row>
    <row r="671" ht="12.75">
      <c r="E671" s="2"/>
    </row>
    <row r="672" ht="12.75">
      <c r="E672" s="2"/>
    </row>
    <row r="673" ht="12.75">
      <c r="E673" s="2"/>
    </row>
    <row r="674" ht="12.75">
      <c r="E674" s="2"/>
    </row>
    <row r="675" ht="12.75">
      <c r="E675" s="2"/>
    </row>
    <row r="676" ht="12.75">
      <c r="E676" s="2"/>
    </row>
    <row r="677" ht="12.75">
      <c r="E677" s="2"/>
    </row>
    <row r="678" ht="12.75">
      <c r="E678" s="2"/>
    </row>
    <row r="679" ht="12.75">
      <c r="E679" s="2"/>
    </row>
    <row r="680" ht="12.75">
      <c r="E680" s="2"/>
    </row>
    <row r="681" ht="12.75">
      <c r="E681" s="2"/>
    </row>
    <row r="682" ht="12.75">
      <c r="E682" s="2"/>
    </row>
    <row r="683" ht="12.75">
      <c r="E683" s="2"/>
    </row>
    <row r="684" ht="12.75">
      <c r="E684" s="2"/>
    </row>
    <row r="685" ht="12.75">
      <c r="E685" s="2"/>
    </row>
    <row r="686" ht="12.75">
      <c r="E686" s="2"/>
    </row>
    <row r="687" ht="12.75">
      <c r="E687" s="2"/>
    </row>
    <row r="688" ht="12.75">
      <c r="E688" s="2"/>
    </row>
    <row r="689" ht="12.75">
      <c r="E689" s="2"/>
    </row>
    <row r="690" ht="12.75">
      <c r="E690" s="2"/>
    </row>
    <row r="691" ht="12.75">
      <c r="E691" s="2"/>
    </row>
    <row r="692" ht="12.75">
      <c r="E692" s="2"/>
    </row>
    <row r="693" ht="12.75">
      <c r="E693" s="2"/>
    </row>
    <row r="694" ht="12.75">
      <c r="E694" s="2"/>
    </row>
    <row r="695" ht="12.75">
      <c r="E695" s="2"/>
    </row>
    <row r="696" ht="12.75">
      <c r="E696" s="2"/>
    </row>
    <row r="697" ht="12.75">
      <c r="E697" s="2"/>
    </row>
    <row r="698" ht="12.75">
      <c r="E698" s="2"/>
    </row>
    <row r="699" ht="12.75">
      <c r="E699" s="2"/>
    </row>
    <row r="700" ht="12.75">
      <c r="E700" s="2"/>
    </row>
    <row r="701" ht="12.75">
      <c r="E701" s="2"/>
    </row>
    <row r="702" ht="12.75">
      <c r="E702" s="2"/>
    </row>
    <row r="703" ht="12.75">
      <c r="E703" s="2"/>
    </row>
    <row r="704" ht="12.75">
      <c r="E704" s="2"/>
    </row>
    <row r="705" ht="12.75">
      <c r="E705" s="2"/>
    </row>
    <row r="706" ht="12.75">
      <c r="E706" s="2"/>
    </row>
    <row r="707" ht="12.75">
      <c r="E707" s="2"/>
    </row>
    <row r="708" ht="12.75">
      <c r="E708" s="2"/>
    </row>
    <row r="709" ht="12.75">
      <c r="E709" s="2"/>
    </row>
    <row r="710" ht="12.75">
      <c r="E710" s="2"/>
    </row>
    <row r="711" ht="12.75">
      <c r="E711" s="2"/>
    </row>
    <row r="712" ht="12.75">
      <c r="E712" s="2"/>
    </row>
    <row r="713" ht="12.75">
      <c r="E713" s="2"/>
    </row>
    <row r="714" ht="12.75">
      <c r="E714" s="2"/>
    </row>
    <row r="715" ht="12.75">
      <c r="E715" s="2"/>
    </row>
    <row r="716" ht="12.75">
      <c r="E716" s="2"/>
    </row>
    <row r="717" ht="12.75">
      <c r="E717" s="2"/>
    </row>
    <row r="718" ht="12.75">
      <c r="E718" s="2"/>
    </row>
    <row r="719" ht="12.75">
      <c r="E719" s="2"/>
    </row>
    <row r="720" ht="12.75">
      <c r="E720" s="2"/>
    </row>
    <row r="721" ht="12.75">
      <c r="E721" s="2"/>
    </row>
    <row r="722" ht="12.75">
      <c r="E722" s="2"/>
    </row>
    <row r="723" ht="12.75">
      <c r="E723" s="2"/>
    </row>
    <row r="724" ht="12.75">
      <c r="E724" s="2"/>
    </row>
    <row r="725" ht="12.75">
      <c r="E725" s="2"/>
    </row>
    <row r="726" ht="12.75">
      <c r="E726" s="2"/>
    </row>
    <row r="727" ht="12.75">
      <c r="E727" s="2"/>
    </row>
    <row r="728" ht="12.75">
      <c r="E728" s="2"/>
    </row>
    <row r="729" ht="12.75">
      <c r="E729" s="2"/>
    </row>
    <row r="730" ht="12.75">
      <c r="E730" s="2"/>
    </row>
    <row r="731" ht="12.75">
      <c r="E731" s="2"/>
    </row>
    <row r="732" ht="12.75">
      <c r="E732" s="2"/>
    </row>
    <row r="733" ht="12.75">
      <c r="E733" s="2"/>
    </row>
    <row r="734" ht="12.75">
      <c r="E734" s="2"/>
    </row>
    <row r="735" ht="12.75">
      <c r="E735" s="2"/>
    </row>
    <row r="736" ht="12.75">
      <c r="E736" s="2"/>
    </row>
    <row r="737" ht="12.75">
      <c r="E737" s="2"/>
    </row>
    <row r="738" ht="12.75">
      <c r="E738" s="2"/>
    </row>
    <row r="739" ht="12.75">
      <c r="E739" s="2"/>
    </row>
    <row r="740" ht="12.75">
      <c r="E740" s="2"/>
    </row>
    <row r="741" ht="12.75">
      <c r="E741" s="2"/>
    </row>
    <row r="742" ht="12.75">
      <c r="E742" s="2"/>
    </row>
    <row r="743" ht="12.75">
      <c r="E743" s="2"/>
    </row>
    <row r="744" ht="12.75">
      <c r="E744" s="2"/>
    </row>
    <row r="745" ht="12.75">
      <c r="E745" s="2"/>
    </row>
    <row r="746" ht="12.75">
      <c r="E746" s="2"/>
    </row>
    <row r="747" ht="12.75">
      <c r="E747" s="2"/>
    </row>
    <row r="748" ht="12.75">
      <c r="E748" s="2"/>
    </row>
    <row r="749" ht="12.75">
      <c r="E749" s="2"/>
    </row>
    <row r="750" ht="12.75">
      <c r="E750" s="2"/>
    </row>
    <row r="751" ht="12.75">
      <c r="E751" s="2"/>
    </row>
    <row r="752" ht="12.75">
      <c r="E752" s="2"/>
    </row>
    <row r="753" ht="12.75">
      <c r="E753" s="2"/>
    </row>
    <row r="754" ht="12.75">
      <c r="E754" s="2"/>
    </row>
    <row r="755" ht="12.75">
      <c r="E755" s="2"/>
    </row>
    <row r="756" ht="12.75">
      <c r="E756" s="2"/>
    </row>
    <row r="757" ht="12.75">
      <c r="E757" s="2"/>
    </row>
    <row r="758" ht="12.75">
      <c r="E758" s="2"/>
    </row>
    <row r="759" ht="12.75">
      <c r="E759" s="2"/>
    </row>
    <row r="760" ht="12.75">
      <c r="E760" s="2"/>
    </row>
    <row r="761" ht="12.75">
      <c r="E761" s="2"/>
    </row>
    <row r="762" ht="12.75">
      <c r="E762" s="2"/>
    </row>
    <row r="763" ht="12.75">
      <c r="E763" s="2"/>
    </row>
    <row r="764" ht="12.75">
      <c r="E764" s="2"/>
    </row>
    <row r="765" ht="12.75">
      <c r="E765" s="2"/>
    </row>
    <row r="766" ht="12.75">
      <c r="E766" s="2"/>
    </row>
    <row r="767" ht="12.75">
      <c r="E767" s="2"/>
    </row>
    <row r="768" ht="12.75">
      <c r="E768" s="2"/>
    </row>
    <row r="769" ht="12.75">
      <c r="E769" s="2"/>
    </row>
    <row r="770" ht="12.75">
      <c r="E770" s="2"/>
    </row>
    <row r="771" ht="12.75">
      <c r="E771" s="2"/>
    </row>
    <row r="772" ht="12.75">
      <c r="E772" s="2"/>
    </row>
    <row r="773" ht="12.75">
      <c r="E773" s="2"/>
    </row>
    <row r="774" ht="12.75">
      <c r="E774" s="2"/>
    </row>
    <row r="775" ht="12.75">
      <c r="E775" s="2"/>
    </row>
    <row r="776" ht="12.75">
      <c r="E776" s="2"/>
    </row>
    <row r="777" ht="12.75">
      <c r="E777" s="2"/>
    </row>
    <row r="778" ht="12.75">
      <c r="E778" s="2"/>
    </row>
    <row r="779" ht="12.75">
      <c r="E779" s="2"/>
    </row>
    <row r="780" ht="12.75">
      <c r="E780" s="2"/>
    </row>
    <row r="781" ht="12.75">
      <c r="E781" s="2"/>
    </row>
    <row r="782" ht="12.75">
      <c r="E782" s="2"/>
    </row>
    <row r="783" ht="12.75">
      <c r="E783" s="2"/>
    </row>
    <row r="784" ht="12.75">
      <c r="E784" s="2"/>
    </row>
    <row r="785" ht="12.75">
      <c r="E785" s="2"/>
    </row>
    <row r="786" ht="12.75">
      <c r="E786" s="2"/>
    </row>
    <row r="787" ht="12.75">
      <c r="E787" s="2"/>
    </row>
    <row r="788" ht="12.75">
      <c r="E788" s="2"/>
    </row>
    <row r="789" ht="12.75">
      <c r="E789" s="2"/>
    </row>
    <row r="790" ht="12.75">
      <c r="E790" s="2"/>
    </row>
    <row r="791" ht="12.75">
      <c r="E791" s="2"/>
    </row>
    <row r="792" ht="12.75">
      <c r="E792" s="2"/>
    </row>
    <row r="793" ht="12.75">
      <c r="E793" s="2"/>
    </row>
    <row r="794" ht="12.75">
      <c r="E794" s="2"/>
    </row>
    <row r="795" ht="12.75">
      <c r="E795" s="2"/>
    </row>
  </sheetData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rowBreaks count="11" manualBreakCount="11">
    <brk id="56" max="255" man="1"/>
    <brk id="119" max="255" man="1"/>
    <brk id="140" max="255" man="1"/>
    <brk id="158" max="255" man="1"/>
    <brk id="193" max="255" man="1"/>
    <brk id="230" max="255" man="1"/>
    <brk id="264" max="255" man="1"/>
    <brk id="277" max="255" man="1"/>
    <brk id="342" max="255" man="1"/>
    <brk id="369" max="255" man="1"/>
    <brk id="4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4"/>
  <sheetViews>
    <sheetView workbookViewId="0" topLeftCell="A1">
      <selection activeCell="E1" sqref="E1"/>
    </sheetView>
  </sheetViews>
  <sheetFormatPr defaultColWidth="11.421875" defaultRowHeight="12.75"/>
  <cols>
    <col min="1" max="1" width="7.8515625" style="0" customWidth="1"/>
    <col min="2" max="2" width="6.00390625" style="0" bestFit="1" customWidth="1"/>
    <col min="3" max="3" width="24.8515625" style="0" bestFit="1" customWidth="1"/>
    <col min="4" max="4" width="5.7109375" style="18" customWidth="1"/>
    <col min="5" max="5" width="15.28125" style="0" customWidth="1"/>
    <col min="6" max="8" width="15.28125" style="10" customWidth="1"/>
    <col min="9" max="9" width="15.28125" style="1" customWidth="1"/>
  </cols>
  <sheetData>
    <row r="1" ht="12.75">
      <c r="A1" s="1" t="s">
        <v>131</v>
      </c>
    </row>
    <row r="2" ht="12.75">
      <c r="I2" s="11"/>
    </row>
    <row r="3" spans="2:9" ht="12.75">
      <c r="B3" s="1"/>
      <c r="C3" s="1" t="s">
        <v>239</v>
      </c>
      <c r="D3" s="17"/>
      <c r="E3" s="1"/>
      <c r="F3" s="11"/>
      <c r="G3" s="11"/>
      <c r="H3" s="11"/>
      <c r="I3" s="11"/>
    </row>
    <row r="4" spans="2:9" ht="12.75">
      <c r="B4" s="1"/>
      <c r="C4" s="1"/>
      <c r="D4" s="17"/>
      <c r="E4" s="1"/>
      <c r="F4" s="11"/>
      <c r="G4" s="11"/>
      <c r="H4" s="11"/>
      <c r="I4" s="11"/>
    </row>
    <row r="5" spans="2:9" ht="12.75">
      <c r="B5" s="1"/>
      <c r="C5" s="1"/>
      <c r="D5" s="17"/>
      <c r="E5" s="1"/>
      <c r="F5" s="11"/>
      <c r="G5" s="11"/>
      <c r="H5" s="11"/>
      <c r="I5" s="11"/>
    </row>
    <row r="6" ht="12.75">
      <c r="I6" s="11"/>
    </row>
    <row r="7" ht="12.75">
      <c r="I7" s="11"/>
    </row>
    <row r="8" ht="12.75">
      <c r="I8" s="11"/>
    </row>
    <row r="9" ht="12.75">
      <c r="I9" s="11"/>
    </row>
    <row r="10" spans="3:9" ht="12.75">
      <c r="C10" s="1" t="s">
        <v>6</v>
      </c>
      <c r="D10" s="17"/>
      <c r="E10" s="1" t="s">
        <v>274</v>
      </c>
      <c r="F10" s="11" t="s">
        <v>257</v>
      </c>
      <c r="G10" s="11" t="s">
        <v>242</v>
      </c>
      <c r="H10" s="11" t="s">
        <v>203</v>
      </c>
      <c r="I10" s="11" t="s">
        <v>275</v>
      </c>
    </row>
    <row r="11" spans="3:9" ht="12.75">
      <c r="C11" s="1"/>
      <c r="D11" s="17"/>
      <c r="E11" s="1"/>
      <c r="F11" s="11"/>
      <c r="G11" s="11"/>
      <c r="H11" s="11"/>
      <c r="I11" s="11"/>
    </row>
    <row r="12" spans="2:9" ht="12.75">
      <c r="B12">
        <v>60030</v>
      </c>
      <c r="C12" t="s">
        <v>27</v>
      </c>
      <c r="E12" s="45">
        <v>74600</v>
      </c>
      <c r="F12" s="45">
        <v>53600</v>
      </c>
      <c r="G12" s="45">
        <v>49300</v>
      </c>
      <c r="H12" s="45">
        <v>79400</v>
      </c>
      <c r="I12" s="56">
        <v>100940.3</v>
      </c>
    </row>
    <row r="13" spans="3:9" ht="12.75">
      <c r="C13" t="s">
        <v>243</v>
      </c>
      <c r="E13" s="45">
        <v>5700</v>
      </c>
      <c r="F13" s="45">
        <v>21100</v>
      </c>
      <c r="G13" s="45">
        <v>18700</v>
      </c>
      <c r="H13" s="45"/>
      <c r="I13" s="46"/>
    </row>
    <row r="14" spans="2:9" ht="12.75">
      <c r="B14">
        <v>69000</v>
      </c>
      <c r="C14" t="s">
        <v>29</v>
      </c>
      <c r="E14" s="45">
        <v>800</v>
      </c>
      <c r="F14" s="45">
        <v>800</v>
      </c>
      <c r="G14" s="45">
        <v>1000</v>
      </c>
      <c r="H14" s="45">
        <v>3800</v>
      </c>
      <c r="I14" s="46"/>
    </row>
    <row r="15" spans="2:9" ht="12.75">
      <c r="B15">
        <v>69100</v>
      </c>
      <c r="C15" t="s">
        <v>122</v>
      </c>
      <c r="E15" s="45">
        <v>2500</v>
      </c>
      <c r="F15" s="45">
        <v>5000</v>
      </c>
      <c r="G15" s="45">
        <v>6000</v>
      </c>
      <c r="H15" s="45">
        <v>6500</v>
      </c>
      <c r="I15" s="48">
        <v>4137.16</v>
      </c>
    </row>
    <row r="16" spans="2:9" ht="12.75">
      <c r="B16">
        <v>69500</v>
      </c>
      <c r="C16" t="s">
        <v>89</v>
      </c>
      <c r="E16" s="45">
        <v>3500</v>
      </c>
      <c r="F16" s="45">
        <v>3500</v>
      </c>
      <c r="G16" s="45">
        <v>3500</v>
      </c>
      <c r="H16" s="45">
        <v>3300</v>
      </c>
      <c r="I16" s="48">
        <v>3500</v>
      </c>
    </row>
    <row r="17" spans="2:9" ht="12.75">
      <c r="B17">
        <v>69810</v>
      </c>
      <c r="C17" t="s">
        <v>31</v>
      </c>
      <c r="E17" s="45">
        <v>200</v>
      </c>
      <c r="F17" s="45">
        <v>400</v>
      </c>
      <c r="G17" s="45">
        <v>1000</v>
      </c>
      <c r="H17" s="45">
        <v>1000</v>
      </c>
      <c r="I17" s="46"/>
    </row>
    <row r="18" spans="2:9" ht="12.75">
      <c r="B18">
        <v>69900</v>
      </c>
      <c r="C18" t="s">
        <v>68</v>
      </c>
      <c r="E18" s="48">
        <v>4200</v>
      </c>
      <c r="F18" s="45">
        <v>3600</v>
      </c>
      <c r="G18" s="45">
        <v>2600</v>
      </c>
      <c r="H18" s="45">
        <v>2600</v>
      </c>
      <c r="I18" s="48">
        <v>7688.24</v>
      </c>
    </row>
    <row r="19" spans="2:9" ht="12.75">
      <c r="B19">
        <v>69990</v>
      </c>
      <c r="C19" t="s">
        <v>204</v>
      </c>
      <c r="E19" s="45"/>
      <c r="F19" s="45">
        <v>2000</v>
      </c>
      <c r="G19" s="45">
        <v>2000</v>
      </c>
      <c r="H19" s="45">
        <v>7000</v>
      </c>
      <c r="I19" s="48">
        <v>276.79</v>
      </c>
    </row>
    <row r="20" spans="2:9" ht="12.75">
      <c r="B20">
        <v>76000</v>
      </c>
      <c r="C20" t="s">
        <v>32</v>
      </c>
      <c r="E20" s="45">
        <v>3000</v>
      </c>
      <c r="F20" s="45">
        <v>100</v>
      </c>
      <c r="G20" s="45">
        <v>1000</v>
      </c>
      <c r="H20" s="45">
        <v>1000</v>
      </c>
      <c r="I20" s="46">
        <v>0</v>
      </c>
    </row>
    <row r="21" spans="2:9" ht="12.75">
      <c r="B21">
        <v>78010</v>
      </c>
      <c r="C21" t="s">
        <v>90</v>
      </c>
      <c r="E21" s="45">
        <v>500</v>
      </c>
      <c r="F21" s="45">
        <v>500</v>
      </c>
      <c r="G21" s="45">
        <v>400</v>
      </c>
      <c r="H21" s="45">
        <v>400</v>
      </c>
      <c r="I21" s="48">
        <v>464.38</v>
      </c>
    </row>
    <row r="22" spans="2:9" ht="12.75">
      <c r="B22" s="1"/>
      <c r="E22" s="45"/>
      <c r="F22" s="45"/>
      <c r="G22" s="45"/>
      <c r="H22" s="45"/>
      <c r="I22" s="46"/>
    </row>
    <row r="23" spans="5:9" ht="12.75">
      <c r="E23" s="46">
        <f>SUM(E12:E22)</f>
        <v>95000</v>
      </c>
      <c r="F23" s="46">
        <f>SUM(F12:F22)</f>
        <v>90600</v>
      </c>
      <c r="G23" s="46">
        <f>SUM(G12:G22)</f>
        <v>85500</v>
      </c>
      <c r="H23" s="46">
        <f>SUM(H12:H22)</f>
        <v>105000</v>
      </c>
      <c r="I23" s="46">
        <f>SUM(I12:I22)</f>
        <v>117006.87000000001</v>
      </c>
    </row>
    <row r="24" ht="12.75">
      <c r="I24" s="11"/>
    </row>
    <row r="25" spans="3:9" ht="12.75">
      <c r="C25" s="1" t="s">
        <v>22</v>
      </c>
      <c r="D25" s="17"/>
      <c r="E25" s="1"/>
      <c r="F25" s="11"/>
      <c r="G25" s="11"/>
      <c r="H25" s="11"/>
      <c r="I25" s="11"/>
    </row>
    <row r="26" spans="2:9" ht="12.75">
      <c r="B26" s="1">
        <v>901</v>
      </c>
      <c r="C26" s="1" t="s">
        <v>300</v>
      </c>
      <c r="D26" s="17">
        <v>0.04</v>
      </c>
      <c r="E26" s="55">
        <f>E23*D26</f>
        <v>3800</v>
      </c>
      <c r="F26" s="11">
        <v>3600</v>
      </c>
      <c r="G26" s="11">
        <f>G23/100*4</f>
        <v>3420</v>
      </c>
      <c r="H26" s="11">
        <f>H23*4%</f>
        <v>4200</v>
      </c>
      <c r="I26" s="11">
        <f>I23*4%</f>
        <v>4680.2748</v>
      </c>
    </row>
    <row r="27" spans="2:9" ht="12.75">
      <c r="B27" s="1">
        <v>907</v>
      </c>
      <c r="C27" s="1" t="s">
        <v>14</v>
      </c>
      <c r="D27" s="17">
        <v>0.05</v>
      </c>
      <c r="E27" s="55">
        <f>E23*D27</f>
        <v>4750</v>
      </c>
      <c r="F27" s="11"/>
      <c r="G27" s="11"/>
      <c r="H27" s="11"/>
      <c r="I27" s="11"/>
    </row>
    <row r="28" spans="2:9" ht="12.75">
      <c r="B28" s="1">
        <v>915</v>
      </c>
      <c r="C28" s="1" t="s">
        <v>164</v>
      </c>
      <c r="D28" s="17">
        <v>0.01</v>
      </c>
      <c r="E28" s="55">
        <f>E23*D28</f>
        <v>950</v>
      </c>
      <c r="F28" s="11">
        <v>900</v>
      </c>
      <c r="G28" s="11"/>
      <c r="H28" s="11"/>
      <c r="I28" s="11"/>
    </row>
    <row r="29" spans="2:9" ht="12.75">
      <c r="B29" s="1">
        <v>929</v>
      </c>
      <c r="C29" s="1" t="s">
        <v>266</v>
      </c>
      <c r="D29" s="17">
        <v>0.34</v>
      </c>
      <c r="E29" s="55">
        <f>E23*D29</f>
        <v>32300.000000000004</v>
      </c>
      <c r="F29" s="11">
        <v>30800</v>
      </c>
      <c r="G29" s="11">
        <v>29000</v>
      </c>
      <c r="H29" s="11">
        <f>H23*34%</f>
        <v>35700</v>
      </c>
      <c r="I29" s="11">
        <f>I23*34%</f>
        <v>39782.33580000001</v>
      </c>
    </row>
    <row r="30" spans="2:9" ht="12.75">
      <c r="B30" s="1">
        <v>985</v>
      </c>
      <c r="C30" s="1" t="s">
        <v>282</v>
      </c>
      <c r="D30" s="17">
        <v>0.34</v>
      </c>
      <c r="E30" s="55">
        <f>E23*D30</f>
        <v>32300.000000000004</v>
      </c>
      <c r="F30" s="11">
        <v>27200</v>
      </c>
      <c r="G30" s="11">
        <v>25650</v>
      </c>
      <c r="H30" s="11">
        <f>H23*30%</f>
        <v>31500</v>
      </c>
      <c r="I30" s="11">
        <f>I23*30%</f>
        <v>35102.061</v>
      </c>
    </row>
    <row r="31" spans="2:9" ht="12.75">
      <c r="B31" s="1">
        <v>979</v>
      </c>
      <c r="C31" s="1" t="s">
        <v>301</v>
      </c>
      <c r="D31" s="17">
        <v>0.05</v>
      </c>
      <c r="E31" s="55">
        <f>E23*D31</f>
        <v>4750</v>
      </c>
      <c r="F31" s="11">
        <v>10000</v>
      </c>
      <c r="G31" s="11">
        <v>11180</v>
      </c>
      <c r="H31" s="11">
        <f>H23*13%</f>
        <v>13650</v>
      </c>
      <c r="I31" s="11">
        <f>I23*13%</f>
        <v>15210.893100000001</v>
      </c>
    </row>
    <row r="32" spans="2:9" ht="12.75">
      <c r="B32" s="1">
        <v>988</v>
      </c>
      <c r="C32" s="1" t="s">
        <v>51</v>
      </c>
      <c r="D32" s="17">
        <v>0.03</v>
      </c>
      <c r="E32" s="55">
        <f>E23*D32</f>
        <v>2850</v>
      </c>
      <c r="F32" s="11"/>
      <c r="G32" s="11"/>
      <c r="H32" s="11"/>
      <c r="I32" s="11"/>
    </row>
    <row r="33" spans="2:9" ht="12.75">
      <c r="B33" s="1">
        <v>995</v>
      </c>
      <c r="C33" s="1" t="s">
        <v>50</v>
      </c>
      <c r="D33" s="17">
        <v>0.05</v>
      </c>
      <c r="E33" s="55">
        <f>E23*D33</f>
        <v>4750</v>
      </c>
      <c r="F33" s="11">
        <v>4500</v>
      </c>
      <c r="G33" s="11">
        <v>3400</v>
      </c>
      <c r="H33" s="11">
        <f>H23*4%</f>
        <v>4200</v>
      </c>
      <c r="I33" s="11">
        <f>I23*4%</f>
        <v>4680.2748</v>
      </c>
    </row>
    <row r="34" spans="2:9" ht="12.75">
      <c r="B34" s="1">
        <v>996</v>
      </c>
      <c r="C34" s="1" t="s">
        <v>302</v>
      </c>
      <c r="D34" s="17">
        <v>0.05</v>
      </c>
      <c r="E34" s="55">
        <f>E23*D34</f>
        <v>4750</v>
      </c>
      <c r="F34" s="11">
        <v>7200</v>
      </c>
      <c r="G34" s="11">
        <v>6850</v>
      </c>
      <c r="H34" s="11">
        <f>H23*8%</f>
        <v>8400</v>
      </c>
      <c r="I34" s="11">
        <f>I23*8%</f>
        <v>9360.5496</v>
      </c>
    </row>
    <row r="35" spans="2:9" ht="12.75">
      <c r="B35" s="1">
        <v>971</v>
      </c>
      <c r="C35" s="1" t="s">
        <v>284</v>
      </c>
      <c r="D35" s="17">
        <v>0.04</v>
      </c>
      <c r="E35" s="55">
        <f>E23*D35</f>
        <v>3800</v>
      </c>
      <c r="F35" s="11">
        <v>6400</v>
      </c>
      <c r="G35" s="11">
        <v>6000</v>
      </c>
      <c r="H35" s="11">
        <f>H23*7%</f>
        <v>7350.000000000001</v>
      </c>
      <c r="I35" s="11">
        <f>I23*7%</f>
        <v>8190.480900000001</v>
      </c>
    </row>
    <row r="36" spans="2:9" ht="12.75">
      <c r="B36" s="1"/>
      <c r="C36" s="1"/>
      <c r="D36" s="17"/>
      <c r="E36" s="55">
        <f>SUM(E26:E35)</f>
        <v>95000</v>
      </c>
      <c r="F36" s="11">
        <f>SUM(F26:F35)</f>
        <v>90600</v>
      </c>
      <c r="G36" s="11">
        <f>SUM(G26:G35)</f>
        <v>85500</v>
      </c>
      <c r="H36" s="11">
        <f>SUM(H26:H35)</f>
        <v>105000</v>
      </c>
      <c r="I36" s="11">
        <f>SUM(I26:I35)</f>
        <v>117006.87</v>
      </c>
    </row>
    <row r="37" spans="1:9" ht="12.75">
      <c r="A37" s="1" t="s">
        <v>133</v>
      </c>
      <c r="I37" s="11"/>
    </row>
    <row r="38" spans="3:9" ht="12.75">
      <c r="C38" s="1" t="s">
        <v>17</v>
      </c>
      <c r="D38" s="17"/>
      <c r="E38" s="1"/>
      <c r="F38" s="11"/>
      <c r="G38" s="11"/>
      <c r="H38" s="11"/>
      <c r="I38" s="11"/>
    </row>
    <row r="39" spans="3:9" ht="12.75">
      <c r="C39" s="1" t="s">
        <v>0</v>
      </c>
      <c r="D39" s="17"/>
      <c r="E39" s="1"/>
      <c r="F39" s="11"/>
      <c r="G39" s="11"/>
      <c r="H39" s="11"/>
      <c r="I39" s="11"/>
    </row>
    <row r="40" spans="3:9" ht="12.75">
      <c r="C40" s="1" t="s">
        <v>0</v>
      </c>
      <c r="D40" s="17"/>
      <c r="E40" s="1" t="s">
        <v>274</v>
      </c>
      <c r="F40" s="11" t="s">
        <v>257</v>
      </c>
      <c r="G40" s="1" t="s">
        <v>242</v>
      </c>
      <c r="H40" s="11" t="s">
        <v>203</v>
      </c>
      <c r="I40" s="11" t="s">
        <v>275</v>
      </c>
    </row>
    <row r="41" spans="3:9" ht="12.75">
      <c r="C41" s="1"/>
      <c r="D41" s="17"/>
      <c r="E41" s="1"/>
      <c r="F41" s="11"/>
      <c r="G41" s="11"/>
      <c r="H41" s="11"/>
      <c r="I41" s="11"/>
    </row>
    <row r="42" spans="2:9" ht="12.75">
      <c r="B42">
        <v>47000</v>
      </c>
      <c r="C42" t="s">
        <v>121</v>
      </c>
      <c r="E42" s="45">
        <v>1000</v>
      </c>
      <c r="F42" s="45">
        <v>1000</v>
      </c>
      <c r="G42" s="45"/>
      <c r="H42" s="45"/>
      <c r="I42" s="48">
        <v>965</v>
      </c>
    </row>
    <row r="43" spans="2:9" ht="12.75">
      <c r="B43">
        <v>52000</v>
      </c>
      <c r="C43" t="s">
        <v>111</v>
      </c>
      <c r="E43" s="45"/>
      <c r="F43" s="45"/>
      <c r="G43" s="45"/>
      <c r="H43" s="45"/>
      <c r="I43" s="48">
        <v>6867</v>
      </c>
    </row>
    <row r="44" spans="2:9" ht="12.75">
      <c r="B44">
        <v>57700</v>
      </c>
      <c r="C44" t="s">
        <v>112</v>
      </c>
      <c r="E44" s="45"/>
      <c r="F44" s="45"/>
      <c r="G44" s="45"/>
      <c r="H44" s="45"/>
      <c r="I44" s="48">
        <v>6162.9</v>
      </c>
    </row>
    <row r="45" spans="5:9" ht="12.75">
      <c r="E45" s="46">
        <f>SUM(E42:E44)</f>
        <v>1000</v>
      </c>
      <c r="F45" s="46">
        <f>SUM(F42:F44)</f>
        <v>1000</v>
      </c>
      <c r="G45" s="45"/>
      <c r="H45" s="45"/>
      <c r="I45" s="46">
        <f>SUM(I42:I44)</f>
        <v>13994.9</v>
      </c>
    </row>
    <row r="46" ht="12.75">
      <c r="I46" s="11"/>
    </row>
    <row r="47" spans="3:9" ht="12.75">
      <c r="C47" s="1" t="s">
        <v>6</v>
      </c>
      <c r="D47" s="17"/>
      <c r="E47" s="1" t="s">
        <v>274</v>
      </c>
      <c r="F47" s="11"/>
      <c r="G47" s="1" t="s">
        <v>242</v>
      </c>
      <c r="H47" s="11" t="s">
        <v>203</v>
      </c>
      <c r="I47" s="11" t="s">
        <v>275</v>
      </c>
    </row>
    <row r="48" spans="2:9" ht="12.75">
      <c r="B48">
        <v>60030</v>
      </c>
      <c r="C48" s="5" t="s">
        <v>27</v>
      </c>
      <c r="D48" s="44"/>
      <c r="E48" s="48">
        <v>4550</v>
      </c>
      <c r="F48" s="48">
        <v>1000</v>
      </c>
      <c r="G48" s="48"/>
      <c r="H48" s="48">
        <v>4000</v>
      </c>
      <c r="I48" s="48">
        <v>5861.87</v>
      </c>
    </row>
    <row r="49" spans="2:9" ht="12.75">
      <c r="B49">
        <v>66700</v>
      </c>
      <c r="C49" s="5" t="s">
        <v>260</v>
      </c>
      <c r="D49" s="44"/>
      <c r="E49" s="48">
        <v>1000</v>
      </c>
      <c r="F49" s="48"/>
      <c r="G49" s="48"/>
      <c r="H49" s="48"/>
      <c r="I49" s="48">
        <v>1174.49</v>
      </c>
    </row>
    <row r="50" spans="2:9" ht="12.75">
      <c r="B50">
        <v>67300</v>
      </c>
      <c r="C50" t="s">
        <v>19</v>
      </c>
      <c r="E50" s="45">
        <v>18500</v>
      </c>
      <c r="F50" s="45">
        <v>19000</v>
      </c>
      <c r="G50" s="45">
        <v>19000</v>
      </c>
      <c r="H50" s="45">
        <v>19300</v>
      </c>
      <c r="I50" s="48">
        <v>17457.47</v>
      </c>
    </row>
    <row r="51" spans="2:9" ht="12.75">
      <c r="B51">
        <v>69350</v>
      </c>
      <c r="C51" t="s">
        <v>18</v>
      </c>
      <c r="E51" s="45">
        <v>100</v>
      </c>
      <c r="F51" s="45">
        <v>100</v>
      </c>
      <c r="G51" s="45">
        <v>100</v>
      </c>
      <c r="H51" s="45">
        <v>300</v>
      </c>
      <c r="I51" s="46"/>
    </row>
    <row r="52" spans="2:9" ht="12.75">
      <c r="B52">
        <v>72500</v>
      </c>
      <c r="C52" t="s">
        <v>20</v>
      </c>
      <c r="E52" s="45">
        <v>19000</v>
      </c>
      <c r="F52" s="45">
        <v>18300</v>
      </c>
      <c r="G52" s="45">
        <v>20500</v>
      </c>
      <c r="H52" s="45">
        <v>26000</v>
      </c>
      <c r="I52" s="48">
        <v>22087.44</v>
      </c>
    </row>
    <row r="53" spans="2:9" ht="12.75">
      <c r="B53">
        <v>73220</v>
      </c>
      <c r="C53" t="s">
        <v>114</v>
      </c>
      <c r="E53" s="45">
        <v>500</v>
      </c>
      <c r="F53" s="45">
        <v>500</v>
      </c>
      <c r="G53" s="45">
        <v>500</v>
      </c>
      <c r="H53" s="45">
        <v>700</v>
      </c>
      <c r="I53" s="46"/>
    </row>
    <row r="54" spans="2:9" ht="12.75">
      <c r="B54">
        <v>73010</v>
      </c>
      <c r="C54" t="s">
        <v>69</v>
      </c>
      <c r="E54" s="45">
        <v>2500</v>
      </c>
      <c r="F54" s="45">
        <v>3100</v>
      </c>
      <c r="G54" s="45">
        <v>3100</v>
      </c>
      <c r="H54" s="45">
        <v>2000</v>
      </c>
      <c r="I54" s="48">
        <v>3644</v>
      </c>
    </row>
    <row r="55" spans="2:9" ht="12.75">
      <c r="B55">
        <v>73210</v>
      </c>
      <c r="C55" t="s">
        <v>21</v>
      </c>
      <c r="E55" s="45">
        <v>12500</v>
      </c>
      <c r="F55" s="45">
        <v>13000</v>
      </c>
      <c r="G55" s="45">
        <v>10200</v>
      </c>
      <c r="H55" s="45">
        <v>9500</v>
      </c>
      <c r="I55" s="48">
        <v>8553.15</v>
      </c>
    </row>
    <row r="56" spans="2:9" ht="12.75">
      <c r="B56">
        <v>76150</v>
      </c>
      <c r="C56" t="s">
        <v>8</v>
      </c>
      <c r="E56" s="45">
        <v>33600</v>
      </c>
      <c r="F56" s="45">
        <v>34000</v>
      </c>
      <c r="G56" s="45">
        <v>39000</v>
      </c>
      <c r="H56" s="45">
        <v>39000</v>
      </c>
      <c r="I56" s="48">
        <v>29278.2</v>
      </c>
    </row>
    <row r="57" spans="2:9" ht="12.75">
      <c r="B57">
        <v>78700</v>
      </c>
      <c r="C57" t="s">
        <v>70</v>
      </c>
      <c r="E57" s="45">
        <v>3000</v>
      </c>
      <c r="F57" s="45">
        <v>4400</v>
      </c>
      <c r="G57" s="45"/>
      <c r="H57" s="45"/>
      <c r="I57" s="46"/>
    </row>
    <row r="58" spans="3:9" ht="12.75">
      <c r="C58" t="s">
        <v>294</v>
      </c>
      <c r="E58" s="45">
        <v>4750</v>
      </c>
      <c r="F58" s="45"/>
      <c r="G58" s="45"/>
      <c r="H58" s="45"/>
      <c r="I58" s="46"/>
    </row>
    <row r="59" spans="5:9" ht="12.75">
      <c r="E59" s="46">
        <f>SUM(E47:E58)</f>
        <v>100000</v>
      </c>
      <c r="F59" s="46">
        <f>SUM(F48:F57)</f>
        <v>93400</v>
      </c>
      <c r="G59" s="46">
        <f>SUM(G48:G57)</f>
        <v>92400</v>
      </c>
      <c r="H59" s="46">
        <f>SUM(H48:H57)</f>
        <v>100800</v>
      </c>
      <c r="I59" s="46">
        <f>SUM(I48:I57)</f>
        <v>88056.62000000001</v>
      </c>
    </row>
    <row r="60" spans="3:9" ht="12.75">
      <c r="C60" t="s">
        <v>11</v>
      </c>
      <c r="E60" s="45">
        <f>E45</f>
        <v>1000</v>
      </c>
      <c r="F60" s="45">
        <f>-F45</f>
        <v>-1000</v>
      </c>
      <c r="G60" s="45"/>
      <c r="H60" s="45"/>
      <c r="I60" s="46">
        <f>-I45</f>
        <v>-13994.9</v>
      </c>
    </row>
    <row r="61" spans="5:9" ht="12.75">
      <c r="E61" s="46">
        <f>E59-E60</f>
        <v>99000</v>
      </c>
      <c r="F61" s="46">
        <f>SUM(F59:F60)</f>
        <v>92400</v>
      </c>
      <c r="G61" s="45"/>
      <c r="H61" s="45"/>
      <c r="I61" s="46">
        <f>SUM(I59:I60)</f>
        <v>74061.72000000002</v>
      </c>
    </row>
    <row r="62" spans="3:9" ht="12.75">
      <c r="C62" t="s">
        <v>229</v>
      </c>
      <c r="E62" s="45">
        <f>E61/22</f>
        <v>4500</v>
      </c>
      <c r="F62" s="45">
        <f>F61/22</f>
        <v>4200</v>
      </c>
      <c r="G62" s="45">
        <v>4200</v>
      </c>
      <c r="H62" s="45">
        <f>H59/24</f>
        <v>4200</v>
      </c>
      <c r="I62" s="46">
        <f>I61/22</f>
        <v>3366.4418181818187</v>
      </c>
    </row>
    <row r="63" spans="5:9" ht="12.75">
      <c r="E63" s="45"/>
      <c r="F63" s="45"/>
      <c r="G63" s="45"/>
      <c r="H63" s="45"/>
      <c r="I63" s="46"/>
    </row>
    <row r="64" spans="3:9" ht="12.75">
      <c r="C64" s="1" t="s">
        <v>272</v>
      </c>
      <c r="D64" s="17"/>
      <c r="E64" s="46"/>
      <c r="F64" s="46"/>
      <c r="G64" s="46"/>
      <c r="H64" s="46"/>
      <c r="I64" s="46"/>
    </row>
    <row r="65" spans="2:9" ht="12.75">
      <c r="B65" s="1">
        <v>995</v>
      </c>
      <c r="C65" s="1" t="s">
        <v>276</v>
      </c>
      <c r="D65" s="53">
        <v>1.5</v>
      </c>
      <c r="E65" s="55">
        <f>E62*D65</f>
        <v>6750</v>
      </c>
      <c r="F65" s="46">
        <v>6300</v>
      </c>
      <c r="G65" s="46">
        <v>6300</v>
      </c>
      <c r="H65" s="46">
        <v>8400</v>
      </c>
      <c r="I65" s="46">
        <f>I62*2</f>
        <v>6732.883636363637</v>
      </c>
    </row>
    <row r="66" spans="2:9" ht="12.75">
      <c r="B66" s="1">
        <v>996</v>
      </c>
      <c r="C66" s="1" t="s">
        <v>277</v>
      </c>
      <c r="D66" s="53">
        <v>2</v>
      </c>
      <c r="E66" s="55">
        <f>E62*D66</f>
        <v>9000</v>
      </c>
      <c r="F66" s="46">
        <v>8400</v>
      </c>
      <c r="G66" s="46">
        <v>8400</v>
      </c>
      <c r="H66" s="46">
        <v>8400</v>
      </c>
      <c r="I66" s="46">
        <f>I62*2</f>
        <v>6732.883636363637</v>
      </c>
    </row>
    <row r="67" spans="2:9" ht="12.75">
      <c r="B67" s="1">
        <v>997</v>
      </c>
      <c r="C67" s="1" t="s">
        <v>278</v>
      </c>
      <c r="D67" s="53">
        <v>1</v>
      </c>
      <c r="E67" s="55">
        <f>D67*E62</f>
        <v>4500</v>
      </c>
      <c r="F67" s="46">
        <v>4200</v>
      </c>
      <c r="G67" s="46">
        <v>4200</v>
      </c>
      <c r="H67" s="46">
        <v>4200</v>
      </c>
      <c r="I67" s="46">
        <f>I62*1</f>
        <v>3366.4418181818187</v>
      </c>
    </row>
    <row r="68" spans="2:9" ht="12.75">
      <c r="B68" s="1">
        <v>990</v>
      </c>
      <c r="C68" s="1" t="s">
        <v>297</v>
      </c>
      <c r="D68" s="53">
        <v>9</v>
      </c>
      <c r="E68" s="55">
        <f>E62*D68</f>
        <v>40500</v>
      </c>
      <c r="F68" s="46"/>
      <c r="G68" s="46"/>
      <c r="H68" s="46"/>
      <c r="I68" s="46"/>
    </row>
    <row r="69" spans="2:9" ht="12.75">
      <c r="B69" s="1">
        <v>990</v>
      </c>
      <c r="C69" s="1" t="s">
        <v>298</v>
      </c>
      <c r="D69" s="53">
        <v>3</v>
      </c>
      <c r="E69" s="55">
        <f>D69*E62</f>
        <v>13500</v>
      </c>
      <c r="F69" s="46">
        <v>50400</v>
      </c>
      <c r="G69" s="46">
        <v>50400</v>
      </c>
      <c r="H69" s="46">
        <v>54600</v>
      </c>
      <c r="I69" s="46">
        <f>I62*13</f>
        <v>43763.743636363644</v>
      </c>
    </row>
    <row r="70" spans="2:9" ht="12.75">
      <c r="B70" s="1">
        <v>991</v>
      </c>
      <c r="C70" s="1" t="s">
        <v>279</v>
      </c>
      <c r="D70" s="53">
        <v>5</v>
      </c>
      <c r="E70" s="55">
        <f>D70*E62</f>
        <v>22500</v>
      </c>
      <c r="F70" s="46">
        <v>21000</v>
      </c>
      <c r="G70" s="46">
        <v>21000</v>
      </c>
      <c r="H70" s="46">
        <v>25200</v>
      </c>
      <c r="I70" s="46">
        <f>I62*6</f>
        <v>20198.650909090913</v>
      </c>
    </row>
    <row r="71" spans="3:9" ht="12.75">
      <c r="C71" s="1" t="s">
        <v>280</v>
      </c>
      <c r="D71" s="53">
        <v>0.5</v>
      </c>
      <c r="E71" s="55">
        <f>D71*E62</f>
        <v>2250</v>
      </c>
      <c r="F71" s="46">
        <v>2100</v>
      </c>
      <c r="G71" s="46">
        <v>2100</v>
      </c>
      <c r="H71" s="46">
        <f>SUM(H65:H70)</f>
        <v>100800</v>
      </c>
      <c r="I71" s="46">
        <f>SUM(I65:I70)</f>
        <v>80794.60363636365</v>
      </c>
    </row>
    <row r="72" spans="3:9" ht="12.75">
      <c r="C72" s="1"/>
      <c r="D72" s="17"/>
      <c r="E72" s="55">
        <f>SUM(E65:E71)</f>
        <v>99000</v>
      </c>
      <c r="F72" s="46">
        <f>SUM(F65:F71)</f>
        <v>92400</v>
      </c>
      <c r="G72" s="46">
        <f>SUM(G65:G71)</f>
        <v>92400</v>
      </c>
      <c r="H72" s="46"/>
      <c r="I72" s="46"/>
    </row>
    <row r="73" ht="12.75">
      <c r="I73" s="11"/>
    </row>
    <row r="74" spans="1:9" ht="12.75">
      <c r="A74" s="1" t="s">
        <v>127</v>
      </c>
      <c r="C74" s="1" t="s">
        <v>54</v>
      </c>
      <c r="D74" s="17"/>
      <c r="E74" s="1" t="s">
        <v>295</v>
      </c>
      <c r="F74" s="11"/>
      <c r="G74" s="11"/>
      <c r="H74" s="11"/>
      <c r="I74" s="11"/>
    </row>
    <row r="75" spans="3:9" ht="12.75">
      <c r="C75" s="1" t="s">
        <v>0</v>
      </c>
      <c r="D75" s="17"/>
      <c r="E75" s="1" t="s">
        <v>274</v>
      </c>
      <c r="F75" s="11" t="s">
        <v>257</v>
      </c>
      <c r="G75" s="1" t="s">
        <v>242</v>
      </c>
      <c r="H75" s="11" t="s">
        <v>203</v>
      </c>
      <c r="I75" s="11" t="s">
        <v>275</v>
      </c>
    </row>
    <row r="76" spans="2:9" ht="12.75">
      <c r="B76">
        <v>45250</v>
      </c>
      <c r="C76" s="5" t="s">
        <v>130</v>
      </c>
      <c r="D76" s="44"/>
      <c r="E76" s="5"/>
      <c r="F76" s="12"/>
      <c r="G76" s="12">
        <v>20000</v>
      </c>
      <c r="H76" s="12">
        <v>40700</v>
      </c>
      <c r="I76" s="11"/>
    </row>
    <row r="77" spans="4:9" s="1" customFormat="1" ht="12.75">
      <c r="D77" s="17"/>
      <c r="F77" s="11"/>
      <c r="G77" s="11"/>
      <c r="H77" s="11"/>
      <c r="I77" s="11"/>
    </row>
    <row r="78" spans="3:9" ht="12.75">
      <c r="C78" s="1" t="s">
        <v>6</v>
      </c>
      <c r="D78" s="17"/>
      <c r="E78" s="1"/>
      <c r="F78" s="11"/>
      <c r="G78" s="11"/>
      <c r="H78" s="11"/>
      <c r="I78" s="11"/>
    </row>
    <row r="79" spans="3:9" ht="12.75">
      <c r="C79" s="5" t="s">
        <v>281</v>
      </c>
      <c r="D79" s="17"/>
      <c r="E79" s="48">
        <v>22900</v>
      </c>
      <c r="F79" s="11"/>
      <c r="G79" s="11"/>
      <c r="H79" s="11"/>
      <c r="I79" s="12">
        <v>13935.1</v>
      </c>
    </row>
    <row r="80" spans="2:9" ht="12.75">
      <c r="B80">
        <v>60010</v>
      </c>
      <c r="C80" t="s">
        <v>119</v>
      </c>
      <c r="E80" s="45">
        <v>636000</v>
      </c>
      <c r="F80" s="45">
        <v>620650</v>
      </c>
      <c r="G80" s="45">
        <v>607600</v>
      </c>
      <c r="H80" s="45">
        <v>636900</v>
      </c>
      <c r="I80" s="48">
        <v>630937.98</v>
      </c>
    </row>
    <row r="81" spans="3:9" ht="12.75">
      <c r="C81" t="s">
        <v>120</v>
      </c>
      <c r="E81" s="45"/>
      <c r="F81" s="45">
        <v>114650</v>
      </c>
      <c r="G81" s="45">
        <v>117300</v>
      </c>
      <c r="H81" s="45">
        <v>118000</v>
      </c>
      <c r="I81" s="48">
        <v>69379.41</v>
      </c>
    </row>
    <row r="82" spans="2:9" ht="12.75">
      <c r="B82">
        <v>61910</v>
      </c>
      <c r="C82" t="s">
        <v>48</v>
      </c>
      <c r="E82" s="45">
        <v>6000</v>
      </c>
      <c r="F82" s="45">
        <v>8000</v>
      </c>
      <c r="G82" s="45"/>
      <c r="H82" s="48"/>
      <c r="I82" s="48">
        <v>10396.64</v>
      </c>
    </row>
    <row r="83" spans="2:9" ht="12.75">
      <c r="B83">
        <v>63010</v>
      </c>
      <c r="C83" t="s">
        <v>238</v>
      </c>
      <c r="E83" s="45">
        <v>100</v>
      </c>
      <c r="F83" s="45">
        <v>100</v>
      </c>
      <c r="G83" s="54">
        <v>500</v>
      </c>
      <c r="H83" s="45">
        <v>1000</v>
      </c>
      <c r="I83" s="46"/>
    </row>
    <row r="84" spans="2:9" ht="12.75">
      <c r="B84">
        <v>64900</v>
      </c>
      <c r="C84" t="s">
        <v>25</v>
      </c>
      <c r="E84" s="45">
        <v>400</v>
      </c>
      <c r="F84" s="45">
        <v>500</v>
      </c>
      <c r="G84" s="54">
        <v>400</v>
      </c>
      <c r="H84" s="45">
        <v>500</v>
      </c>
      <c r="I84" s="46"/>
    </row>
    <row r="85" spans="2:9" ht="12.75">
      <c r="B85">
        <v>66100</v>
      </c>
      <c r="C85" t="s">
        <v>71</v>
      </c>
      <c r="E85" s="45"/>
      <c r="F85" s="45"/>
      <c r="G85" s="54"/>
      <c r="H85" s="45"/>
      <c r="I85" s="46"/>
    </row>
    <row r="86" spans="2:9" ht="12.75">
      <c r="B86">
        <v>66300</v>
      </c>
      <c r="C86" t="s">
        <v>5</v>
      </c>
      <c r="E86" s="45"/>
      <c r="F86" s="45"/>
      <c r="G86" s="54"/>
      <c r="H86" s="45"/>
      <c r="I86" s="46"/>
    </row>
    <row r="87" spans="2:9" ht="12.75">
      <c r="B87">
        <v>68300</v>
      </c>
      <c r="C87" t="s">
        <v>174</v>
      </c>
      <c r="E87" s="48">
        <v>1500</v>
      </c>
      <c r="F87" s="45">
        <v>1000</v>
      </c>
      <c r="G87" s="54"/>
      <c r="H87" s="45">
        <v>2500</v>
      </c>
      <c r="I87" s="46"/>
    </row>
    <row r="88" spans="2:9" ht="12.75">
      <c r="B88">
        <v>68600</v>
      </c>
      <c r="C88" t="s">
        <v>115</v>
      </c>
      <c r="E88" s="45">
        <v>500</v>
      </c>
      <c r="F88" s="45">
        <v>600</v>
      </c>
      <c r="G88" s="54"/>
      <c r="H88" s="45">
        <v>1000</v>
      </c>
      <c r="I88" s="46"/>
    </row>
    <row r="89" spans="2:9" ht="12.75">
      <c r="B89">
        <v>69350</v>
      </c>
      <c r="C89" t="s">
        <v>224</v>
      </c>
      <c r="E89" s="45"/>
      <c r="F89" s="45"/>
      <c r="G89" s="54"/>
      <c r="H89" s="45"/>
      <c r="I89" s="46"/>
    </row>
    <row r="90" spans="2:9" ht="12.75">
      <c r="B90">
        <v>69400</v>
      </c>
      <c r="C90" t="s">
        <v>175</v>
      </c>
      <c r="E90" s="45">
        <v>2900</v>
      </c>
      <c r="F90" s="45">
        <v>2000</v>
      </c>
      <c r="G90" s="54">
        <v>1500</v>
      </c>
      <c r="H90" s="45">
        <v>1500</v>
      </c>
      <c r="I90" s="46"/>
    </row>
    <row r="91" spans="2:9" ht="12.75">
      <c r="B91">
        <v>69700</v>
      </c>
      <c r="C91" t="s">
        <v>72</v>
      </c>
      <c r="E91" s="45"/>
      <c r="F91" s="45">
        <v>400</v>
      </c>
      <c r="G91" s="54">
        <v>700</v>
      </c>
      <c r="H91" s="45">
        <v>3700</v>
      </c>
      <c r="I91" s="46"/>
    </row>
    <row r="92" spans="2:9" ht="12.75">
      <c r="B92">
        <v>69810</v>
      </c>
      <c r="C92" t="s">
        <v>99</v>
      </c>
      <c r="E92" s="45"/>
      <c r="F92" s="45">
        <v>300</v>
      </c>
      <c r="G92" s="54"/>
      <c r="H92" s="45">
        <v>900</v>
      </c>
      <c r="I92" s="46"/>
    </row>
    <row r="93" spans="2:9" ht="12.75">
      <c r="B93">
        <v>78010</v>
      </c>
      <c r="C93" t="s">
        <v>103</v>
      </c>
      <c r="E93" s="45">
        <v>3500</v>
      </c>
      <c r="F93" s="45">
        <v>3000</v>
      </c>
      <c r="G93" s="54">
        <v>2000</v>
      </c>
      <c r="H93" s="45">
        <v>3500</v>
      </c>
      <c r="I93" s="48">
        <v>1500</v>
      </c>
    </row>
    <row r="94" spans="2:9" ht="12.75">
      <c r="B94">
        <v>78510</v>
      </c>
      <c r="C94" t="s">
        <v>91</v>
      </c>
      <c r="E94" s="45">
        <v>23600</v>
      </c>
      <c r="F94" s="45">
        <v>14000</v>
      </c>
      <c r="G94" s="54">
        <v>2600</v>
      </c>
      <c r="H94" s="45"/>
      <c r="I94" s="48">
        <v>1600.54</v>
      </c>
    </row>
    <row r="95" spans="2:9" ht="12.75">
      <c r="B95">
        <v>78910</v>
      </c>
      <c r="C95" t="s">
        <v>261</v>
      </c>
      <c r="E95" s="45">
        <v>12100</v>
      </c>
      <c r="F95" s="45">
        <v>12000</v>
      </c>
      <c r="G95" s="45"/>
      <c r="H95" s="45"/>
      <c r="I95" s="56">
        <v>11677.88</v>
      </c>
    </row>
    <row r="96" spans="2:9" ht="12.75">
      <c r="B96" s="1">
        <v>907</v>
      </c>
      <c r="C96" t="s">
        <v>176</v>
      </c>
      <c r="E96" s="45">
        <v>40500</v>
      </c>
      <c r="F96" s="45">
        <v>50400</v>
      </c>
      <c r="G96" s="56">
        <v>50400</v>
      </c>
      <c r="H96" s="45">
        <v>54600</v>
      </c>
      <c r="I96" s="48">
        <v>46959.49</v>
      </c>
    </row>
    <row r="97" spans="5:9" ht="12.75">
      <c r="E97" s="45"/>
      <c r="F97" s="45"/>
      <c r="G97" s="54">
        <v>-2500</v>
      </c>
      <c r="H97" s="45"/>
      <c r="I97" s="46"/>
    </row>
    <row r="98" spans="5:9" ht="12.75">
      <c r="E98" s="46">
        <f>SUM(E79:E97)</f>
        <v>750000</v>
      </c>
      <c r="F98" s="46">
        <f>SUM(F80:F97)</f>
        <v>827600</v>
      </c>
      <c r="G98" s="46">
        <f>SUM(G80:G97)</f>
        <v>780500</v>
      </c>
      <c r="H98" s="46">
        <f>SUM(H80:H97)</f>
        <v>824100</v>
      </c>
      <c r="I98" s="46">
        <f>SUM(I80:I97)</f>
        <v>772451.9400000001</v>
      </c>
    </row>
    <row r="99" spans="3:9" ht="12.75">
      <c r="C99" t="s">
        <v>11</v>
      </c>
      <c r="E99" s="45"/>
      <c r="F99" s="45"/>
      <c r="G99" s="45">
        <v>-20000</v>
      </c>
      <c r="H99" s="45">
        <f>-H76</f>
        <v>-40700</v>
      </c>
      <c r="I99" s="46"/>
    </row>
    <row r="100" spans="5:9" ht="12.75">
      <c r="E100" s="45"/>
      <c r="F100" s="45"/>
      <c r="G100" s="45">
        <f>SUM(G98:G99)</f>
        <v>760500</v>
      </c>
      <c r="H100" s="46">
        <f>SUM(H98:H99)</f>
        <v>783400</v>
      </c>
      <c r="I100" s="46">
        <f>SUM(I98:I99)</f>
        <v>772451.9400000001</v>
      </c>
    </row>
    <row r="101" spans="3:9" ht="12.75">
      <c r="C101" t="s">
        <v>26</v>
      </c>
      <c r="E101" s="45"/>
      <c r="F101" s="45"/>
      <c r="G101" s="45"/>
      <c r="H101" s="45"/>
      <c r="I101" s="46"/>
    </row>
    <row r="102" spans="2:9" ht="12.75">
      <c r="B102" s="1">
        <v>929</v>
      </c>
      <c r="C102" s="1" t="s">
        <v>13</v>
      </c>
      <c r="D102" s="17">
        <v>0.37</v>
      </c>
      <c r="E102" s="46">
        <f>E98*D102</f>
        <v>277500</v>
      </c>
      <c r="F102" s="46">
        <v>355900</v>
      </c>
      <c r="G102" s="46"/>
      <c r="H102" s="46">
        <f>H100*57%</f>
        <v>446537.99999999994</v>
      </c>
      <c r="I102" s="46">
        <f>I100*55%</f>
        <v>424848.56700000004</v>
      </c>
    </row>
    <row r="103" spans="2:9" ht="12.75">
      <c r="B103" s="1">
        <v>985</v>
      </c>
      <c r="C103" s="1" t="s">
        <v>282</v>
      </c>
      <c r="D103" s="17">
        <v>0.61</v>
      </c>
      <c r="E103" s="46">
        <f>D103*E98</f>
        <v>457500</v>
      </c>
      <c r="F103" s="46">
        <v>413800</v>
      </c>
      <c r="G103" s="46"/>
      <c r="H103" s="46">
        <f>H100*36%</f>
        <v>282024</v>
      </c>
      <c r="I103" s="46">
        <f>I100*37%</f>
        <v>285807.21780000004</v>
      </c>
    </row>
    <row r="104" spans="2:9" ht="12.75">
      <c r="B104" s="1">
        <v>971</v>
      </c>
      <c r="C104" s="1"/>
      <c r="D104" s="17"/>
      <c r="E104" s="46"/>
      <c r="F104" s="46"/>
      <c r="G104" s="46"/>
      <c r="H104" s="46">
        <f>H100*3%</f>
        <v>23502</v>
      </c>
      <c r="I104" s="46">
        <f>I100*4%</f>
        <v>30898.077600000004</v>
      </c>
    </row>
    <row r="105" spans="2:9" ht="12.75">
      <c r="B105" s="1">
        <v>979</v>
      </c>
      <c r="C105" s="1" t="s">
        <v>283</v>
      </c>
      <c r="D105" s="17">
        <v>0.02</v>
      </c>
      <c r="E105" s="46">
        <f>E98*D105</f>
        <v>15000</v>
      </c>
      <c r="F105" s="46">
        <v>57900</v>
      </c>
      <c r="G105" s="46"/>
      <c r="H105" s="46">
        <f>H100*4%</f>
        <v>31336</v>
      </c>
      <c r="I105" s="46">
        <f>I100*4%</f>
        <v>30898.077600000004</v>
      </c>
    </row>
    <row r="106" spans="3:9" ht="12.75">
      <c r="C106" s="1"/>
      <c r="D106" s="17"/>
      <c r="E106" s="46">
        <f>SUM(E102:E105)</f>
        <v>750000</v>
      </c>
      <c r="F106" s="46">
        <f>SUM(F102:F105)</f>
        <v>827600</v>
      </c>
      <c r="G106" s="46"/>
      <c r="H106" s="46">
        <f>SUM(H102:H105)</f>
        <v>783400</v>
      </c>
      <c r="I106" s="46">
        <f>SUM(I102:I105)</f>
        <v>772451.94</v>
      </c>
    </row>
    <row r="107" spans="3:9" ht="12.75">
      <c r="C107" s="1"/>
      <c r="D107" s="17"/>
      <c r="E107" s="46"/>
      <c r="F107" s="46"/>
      <c r="G107" s="46"/>
      <c r="H107" s="46"/>
      <c r="I107" s="46"/>
    </row>
    <row r="108" spans="3:9" ht="12.75">
      <c r="C108" s="1"/>
      <c r="D108" s="17"/>
      <c r="E108" s="46"/>
      <c r="F108" s="46"/>
      <c r="G108" s="46"/>
      <c r="H108" s="46"/>
      <c r="I108" s="46"/>
    </row>
    <row r="109" spans="3:9" ht="12.75">
      <c r="C109" s="1"/>
      <c r="D109" s="17"/>
      <c r="E109" s="46"/>
      <c r="F109" s="46"/>
      <c r="G109" s="46"/>
      <c r="H109" s="46"/>
      <c r="I109" s="46"/>
    </row>
    <row r="110" ht="12.75">
      <c r="I110" s="11"/>
    </row>
    <row r="111" spans="1:9" ht="12.75">
      <c r="A111" s="1" t="s">
        <v>129</v>
      </c>
      <c r="C111" s="1" t="s">
        <v>54</v>
      </c>
      <c r="D111" s="17"/>
      <c r="E111" s="1" t="s">
        <v>296</v>
      </c>
      <c r="F111" s="11"/>
      <c r="G111" s="11"/>
      <c r="H111" s="11"/>
      <c r="I111" s="11"/>
    </row>
    <row r="112" spans="3:9" ht="12.75">
      <c r="C112" s="1" t="s">
        <v>0</v>
      </c>
      <c r="D112" s="17"/>
      <c r="E112" s="1" t="s">
        <v>274</v>
      </c>
      <c r="F112" s="11" t="s">
        <v>257</v>
      </c>
      <c r="G112" s="1" t="s">
        <v>242</v>
      </c>
      <c r="H112" s="11" t="s">
        <v>203</v>
      </c>
      <c r="I112" s="11" t="s">
        <v>275</v>
      </c>
    </row>
    <row r="113" spans="2:9" ht="12.75">
      <c r="B113">
        <v>45250</v>
      </c>
      <c r="C113" s="5" t="s">
        <v>130</v>
      </c>
      <c r="D113" s="44"/>
      <c r="E113" s="5"/>
      <c r="F113" s="12"/>
      <c r="G113" s="12">
        <v>20000</v>
      </c>
      <c r="H113" s="12">
        <v>40700</v>
      </c>
      <c r="I113" s="11"/>
    </row>
    <row r="114" spans="2:9" ht="12.75">
      <c r="B114" s="1"/>
      <c r="C114" s="17"/>
      <c r="D114" s="46"/>
      <c r="E114" s="46"/>
      <c r="F114" s="46"/>
      <c r="G114" s="46"/>
      <c r="H114" s="46"/>
      <c r="I114" s="46"/>
    </row>
    <row r="115" spans="3:9" ht="12.75">
      <c r="C115" s="5" t="s">
        <v>281</v>
      </c>
      <c r="D115" s="17"/>
      <c r="E115" s="48">
        <v>14200</v>
      </c>
      <c r="F115" s="46"/>
      <c r="G115" s="46"/>
      <c r="H115" s="46"/>
      <c r="I115" s="46"/>
    </row>
    <row r="116" spans="3:9" ht="12.75">
      <c r="C116" t="s">
        <v>120</v>
      </c>
      <c r="E116" s="45">
        <v>120000</v>
      </c>
      <c r="F116" s="46"/>
      <c r="G116" s="46"/>
      <c r="H116" s="46"/>
      <c r="I116" s="46"/>
    </row>
    <row r="117" spans="2:9" ht="12.75">
      <c r="B117">
        <v>61910</v>
      </c>
      <c r="C117" t="s">
        <v>48</v>
      </c>
      <c r="E117" s="45">
        <v>3000</v>
      </c>
      <c r="F117" s="46"/>
      <c r="G117" s="46"/>
      <c r="H117" s="46"/>
      <c r="I117" s="46"/>
    </row>
    <row r="118" spans="2:9" ht="12.75">
      <c r="B118">
        <v>63010</v>
      </c>
      <c r="C118" t="s">
        <v>238</v>
      </c>
      <c r="E118" s="45">
        <v>100</v>
      </c>
      <c r="F118" s="46"/>
      <c r="G118" s="46"/>
      <c r="H118" s="46"/>
      <c r="I118" s="46"/>
    </row>
    <row r="119" spans="2:9" ht="12.75">
      <c r="B119">
        <v>64900</v>
      </c>
      <c r="C119" t="s">
        <v>25</v>
      </c>
      <c r="E119" s="45">
        <v>300</v>
      </c>
      <c r="F119" s="46"/>
      <c r="G119" s="46"/>
      <c r="H119" s="46"/>
      <c r="I119" s="46"/>
    </row>
    <row r="120" spans="2:9" ht="12.75">
      <c r="B120">
        <v>66100</v>
      </c>
      <c r="C120" t="s">
        <v>71</v>
      </c>
      <c r="E120" s="45"/>
      <c r="F120" s="46"/>
      <c r="G120" s="46"/>
      <c r="H120" s="46"/>
      <c r="I120" s="46"/>
    </row>
    <row r="121" spans="2:9" ht="12.75">
      <c r="B121">
        <v>66300</v>
      </c>
      <c r="C121" t="s">
        <v>5</v>
      </c>
      <c r="E121" s="45"/>
      <c r="F121" s="46"/>
      <c r="G121" s="46"/>
      <c r="H121" s="46"/>
      <c r="I121" s="46"/>
    </row>
    <row r="122" spans="2:9" ht="12.75">
      <c r="B122">
        <v>68300</v>
      </c>
      <c r="C122" t="s">
        <v>174</v>
      </c>
      <c r="E122" s="48">
        <v>800</v>
      </c>
      <c r="F122" s="46"/>
      <c r="G122" s="46"/>
      <c r="H122" s="46"/>
      <c r="I122" s="46"/>
    </row>
    <row r="123" spans="2:9" ht="12.75">
      <c r="B123">
        <v>68600</v>
      </c>
      <c r="C123" t="s">
        <v>115</v>
      </c>
      <c r="E123" s="45">
        <v>100</v>
      </c>
      <c r="F123" s="46"/>
      <c r="G123" s="46"/>
      <c r="H123" s="46"/>
      <c r="I123" s="46"/>
    </row>
    <row r="124" spans="2:9" ht="12.75">
      <c r="B124">
        <v>69350</v>
      </c>
      <c r="C124" t="s">
        <v>224</v>
      </c>
      <c r="E124" s="45"/>
      <c r="F124" s="46"/>
      <c r="G124" s="46"/>
      <c r="H124" s="46"/>
      <c r="I124" s="46"/>
    </row>
    <row r="125" spans="2:9" ht="12.75">
      <c r="B125">
        <v>69400</v>
      </c>
      <c r="C125" t="s">
        <v>175</v>
      </c>
      <c r="E125" s="45">
        <v>0</v>
      </c>
      <c r="F125" s="46"/>
      <c r="G125" s="46"/>
      <c r="H125" s="46"/>
      <c r="I125" s="46"/>
    </row>
    <row r="126" spans="2:9" ht="12.75">
      <c r="B126">
        <v>69700</v>
      </c>
      <c r="C126" t="s">
        <v>72</v>
      </c>
      <c r="E126" s="45"/>
      <c r="F126" s="46"/>
      <c r="G126" s="46"/>
      <c r="H126" s="46"/>
      <c r="I126" s="46"/>
    </row>
    <row r="127" spans="2:9" ht="12.75">
      <c r="B127">
        <v>69810</v>
      </c>
      <c r="C127" t="s">
        <v>99</v>
      </c>
      <c r="E127" s="45"/>
      <c r="F127" s="46"/>
      <c r="G127" s="46"/>
      <c r="H127" s="46"/>
      <c r="I127" s="46"/>
    </row>
    <row r="128" spans="2:9" ht="12.75">
      <c r="B128">
        <v>78010</v>
      </c>
      <c r="C128" t="s">
        <v>103</v>
      </c>
      <c r="E128" s="45">
        <v>1000</v>
      </c>
      <c r="F128" s="46"/>
      <c r="G128" s="46"/>
      <c r="H128" s="46"/>
      <c r="I128" s="46"/>
    </row>
    <row r="129" spans="2:9" ht="12.75">
      <c r="B129">
        <v>78510</v>
      </c>
      <c r="C129" t="s">
        <v>91</v>
      </c>
      <c r="E129" s="45"/>
      <c r="F129" s="46"/>
      <c r="G129" s="46"/>
      <c r="H129" s="46"/>
      <c r="I129" s="46"/>
    </row>
    <row r="130" spans="2:9" ht="12.75">
      <c r="B130">
        <v>78910</v>
      </c>
      <c r="C130" t="s">
        <v>261</v>
      </c>
      <c r="E130" s="45"/>
      <c r="F130" s="46"/>
      <c r="G130" s="46"/>
      <c r="H130" s="46"/>
      <c r="I130" s="46"/>
    </row>
    <row r="131" spans="2:9" ht="12.75">
      <c r="B131" s="1">
        <v>907</v>
      </c>
      <c r="C131" t="s">
        <v>176</v>
      </c>
      <c r="E131" s="45">
        <v>13500</v>
      </c>
      <c r="F131" s="46"/>
      <c r="G131" s="46"/>
      <c r="H131" s="46"/>
      <c r="I131" s="46"/>
    </row>
    <row r="132" spans="5:9" ht="12.75">
      <c r="E132" s="45"/>
      <c r="F132" s="46"/>
      <c r="G132" s="46"/>
      <c r="H132" s="46"/>
      <c r="I132" s="46"/>
    </row>
    <row r="133" spans="5:9" ht="12.75">
      <c r="E133" s="46">
        <f>SUM(E115:E132)</f>
        <v>153000</v>
      </c>
      <c r="F133" s="46"/>
      <c r="G133" s="46"/>
      <c r="H133" s="46"/>
      <c r="I133" s="46"/>
    </row>
    <row r="134" spans="5:9" ht="12.75">
      <c r="E134" s="46"/>
      <c r="F134" s="46"/>
      <c r="G134" s="46"/>
      <c r="H134" s="46"/>
      <c r="I134" s="46"/>
    </row>
    <row r="135" spans="3:9" ht="12.75">
      <c r="C135" t="s">
        <v>26</v>
      </c>
      <c r="E135" s="45"/>
      <c r="F135" s="46"/>
      <c r="G135" s="46"/>
      <c r="H135" s="46"/>
      <c r="I135" s="46"/>
    </row>
    <row r="136" spans="2:9" ht="12.75">
      <c r="B136" s="1">
        <v>929</v>
      </c>
      <c r="C136" s="1" t="s">
        <v>13</v>
      </c>
      <c r="D136" s="17">
        <v>0.7</v>
      </c>
      <c r="E136" s="46">
        <f>E133*D136</f>
        <v>107100</v>
      </c>
      <c r="F136" s="46"/>
      <c r="G136" s="46"/>
      <c r="H136" s="46"/>
      <c r="I136" s="46"/>
    </row>
    <row r="137" spans="2:9" ht="12.75">
      <c r="B137" s="1">
        <v>979</v>
      </c>
      <c r="C137" s="1" t="s">
        <v>283</v>
      </c>
      <c r="D137" s="17">
        <v>0.3</v>
      </c>
      <c r="E137" s="46">
        <f>E133*D137</f>
        <v>45900</v>
      </c>
      <c r="F137" s="46"/>
      <c r="G137" s="46"/>
      <c r="H137" s="46"/>
      <c r="I137" s="46"/>
    </row>
    <row r="138" spans="5:9" ht="12.75">
      <c r="E138" s="46"/>
      <c r="F138" s="46"/>
      <c r="G138" s="46"/>
      <c r="H138" s="46"/>
      <c r="I138" s="46"/>
    </row>
    <row r="139" spans="5:9" ht="12.75">
      <c r="E139" s="46"/>
      <c r="F139" s="46"/>
      <c r="G139" s="46"/>
      <c r="H139" s="46"/>
      <c r="I139" s="46"/>
    </row>
    <row r="140" spans="5:9" ht="12.75">
      <c r="E140" s="46"/>
      <c r="F140" s="46"/>
      <c r="G140" s="46"/>
      <c r="H140" s="46"/>
      <c r="I140" s="46"/>
    </row>
    <row r="141" spans="5:9" ht="12.75">
      <c r="E141" s="46"/>
      <c r="F141" s="46"/>
      <c r="G141" s="46"/>
      <c r="H141" s="46"/>
      <c r="I141" s="46"/>
    </row>
    <row r="142" spans="5:9" ht="12.75">
      <c r="E142" s="46"/>
      <c r="F142" s="46"/>
      <c r="G142" s="46"/>
      <c r="H142" s="46"/>
      <c r="I142" s="46"/>
    </row>
    <row r="143" spans="3:9" ht="12.75">
      <c r="C143" s="1"/>
      <c r="D143" s="17"/>
      <c r="E143" s="46"/>
      <c r="F143" s="46"/>
      <c r="G143" s="46"/>
      <c r="H143" s="46"/>
      <c r="I143" s="46"/>
    </row>
    <row r="144" spans="3:9" ht="12.75">
      <c r="C144" s="1"/>
      <c r="D144" s="17"/>
      <c r="E144" s="1"/>
      <c r="F144" s="11"/>
      <c r="G144" s="11"/>
      <c r="H144" s="11"/>
      <c r="I144" s="11"/>
    </row>
    <row r="145" spans="1:9" ht="12.75">
      <c r="A145" s="1" t="s">
        <v>128</v>
      </c>
      <c r="C145" s="1" t="s">
        <v>263</v>
      </c>
      <c r="D145" s="17"/>
      <c r="E145" s="1"/>
      <c r="F145" s="11"/>
      <c r="G145" s="11"/>
      <c r="H145" s="11"/>
      <c r="I145" s="11"/>
    </row>
    <row r="146" spans="3:9" ht="12.75">
      <c r="C146" s="1" t="s">
        <v>0</v>
      </c>
      <c r="D146" s="17"/>
      <c r="E146" s="1" t="s">
        <v>274</v>
      </c>
      <c r="F146" s="11" t="s">
        <v>257</v>
      </c>
      <c r="G146" s="1" t="s">
        <v>242</v>
      </c>
      <c r="H146" s="11" t="s">
        <v>203</v>
      </c>
      <c r="I146" s="11" t="s">
        <v>275</v>
      </c>
    </row>
    <row r="147" spans="3:9" ht="12.75">
      <c r="C147" s="1" t="s">
        <v>6</v>
      </c>
      <c r="D147" s="17"/>
      <c r="E147" s="1"/>
      <c r="F147" s="11"/>
      <c r="G147" s="11"/>
      <c r="H147" s="11"/>
      <c r="I147" s="11"/>
    </row>
    <row r="148" spans="3:9" ht="12.75">
      <c r="C148" t="s">
        <v>234</v>
      </c>
      <c r="E148" s="45">
        <v>18500</v>
      </c>
      <c r="F148" s="45">
        <v>18400</v>
      </c>
      <c r="G148" s="48">
        <v>15100</v>
      </c>
      <c r="H148" s="45">
        <v>15400</v>
      </c>
      <c r="I148" s="48">
        <v>16000</v>
      </c>
    </row>
    <row r="149" spans="3:9" ht="12.75">
      <c r="C149" t="s">
        <v>253</v>
      </c>
      <c r="E149" s="45"/>
      <c r="F149" s="45"/>
      <c r="G149" s="48"/>
      <c r="H149" s="45"/>
      <c r="I149" s="48"/>
    </row>
    <row r="150" spans="2:9" ht="12.75">
      <c r="B150">
        <v>60020</v>
      </c>
      <c r="C150" t="s">
        <v>104</v>
      </c>
      <c r="E150" s="45">
        <v>121000</v>
      </c>
      <c r="F150" s="45">
        <v>130550</v>
      </c>
      <c r="G150" s="45">
        <v>111900</v>
      </c>
      <c r="H150" s="48">
        <v>125000</v>
      </c>
      <c r="I150" s="48">
        <v>153000</v>
      </c>
    </row>
    <row r="151" spans="2:9" ht="12.75">
      <c r="B151">
        <v>61910</v>
      </c>
      <c r="C151" t="s">
        <v>48</v>
      </c>
      <c r="E151" s="48">
        <v>3000</v>
      </c>
      <c r="F151" s="45">
        <v>4000</v>
      </c>
      <c r="G151" s="45"/>
      <c r="H151" s="48"/>
      <c r="I151" s="48"/>
    </row>
    <row r="152" spans="2:9" ht="12.75">
      <c r="B152">
        <v>63010</v>
      </c>
      <c r="C152" t="s">
        <v>238</v>
      </c>
      <c r="E152" s="45">
        <v>100</v>
      </c>
      <c r="F152" s="45">
        <v>200</v>
      </c>
      <c r="G152" s="54"/>
      <c r="H152" s="45">
        <v>1000</v>
      </c>
      <c r="I152" s="46"/>
    </row>
    <row r="153" spans="2:9" ht="12.75">
      <c r="B153">
        <v>64900</v>
      </c>
      <c r="C153" t="s">
        <v>25</v>
      </c>
      <c r="E153" s="45">
        <v>300</v>
      </c>
      <c r="F153" s="45">
        <v>400</v>
      </c>
      <c r="G153" s="54"/>
      <c r="H153" s="45">
        <v>500</v>
      </c>
      <c r="I153" s="48"/>
    </row>
    <row r="154" spans="2:9" ht="12.75">
      <c r="B154">
        <v>66100</v>
      </c>
      <c r="C154" t="s">
        <v>71</v>
      </c>
      <c r="E154" s="45"/>
      <c r="F154" s="45"/>
      <c r="G154" s="54"/>
      <c r="H154" s="45"/>
      <c r="I154" s="46"/>
    </row>
    <row r="155" spans="2:9" ht="12.75">
      <c r="B155">
        <v>66300</v>
      </c>
      <c r="C155" t="s">
        <v>5</v>
      </c>
      <c r="E155" s="45"/>
      <c r="F155" s="45"/>
      <c r="G155" s="54"/>
      <c r="H155" s="45"/>
      <c r="I155" s="46"/>
    </row>
    <row r="156" spans="2:9" ht="12.75">
      <c r="B156">
        <v>68300</v>
      </c>
      <c r="C156" t="s">
        <v>174</v>
      </c>
      <c r="E156" s="45">
        <v>600</v>
      </c>
      <c r="F156" s="45">
        <v>600</v>
      </c>
      <c r="G156" s="54"/>
      <c r="H156" s="45">
        <v>2500</v>
      </c>
      <c r="I156" s="48"/>
    </row>
    <row r="157" spans="2:9" ht="12.75">
      <c r="B157">
        <v>68600</v>
      </c>
      <c r="C157" t="s">
        <v>115</v>
      </c>
      <c r="E157" s="45">
        <v>400</v>
      </c>
      <c r="F157" s="45">
        <v>400</v>
      </c>
      <c r="G157" s="54"/>
      <c r="H157" s="45">
        <v>1000</v>
      </c>
      <c r="I157" s="48"/>
    </row>
    <row r="158" spans="2:9" ht="12.75">
      <c r="B158">
        <v>69350</v>
      </c>
      <c r="C158" t="s">
        <v>224</v>
      </c>
      <c r="E158" s="45"/>
      <c r="F158" s="45"/>
      <c r="G158" s="54"/>
      <c r="H158" s="45"/>
      <c r="I158" s="46"/>
    </row>
    <row r="159" spans="2:9" ht="12.75">
      <c r="B159">
        <v>69400</v>
      </c>
      <c r="C159" t="s">
        <v>175</v>
      </c>
      <c r="E159" s="45">
        <v>200</v>
      </c>
      <c r="F159" s="45">
        <v>200</v>
      </c>
      <c r="G159" s="54"/>
      <c r="H159" s="45">
        <v>1500</v>
      </c>
      <c r="I159" s="48">
        <v>1126.32</v>
      </c>
    </row>
    <row r="160" spans="2:9" ht="12.75">
      <c r="B160">
        <v>69700</v>
      </c>
      <c r="C160" t="s">
        <v>72</v>
      </c>
      <c r="E160" s="45">
        <v>300</v>
      </c>
      <c r="F160" s="45">
        <v>300</v>
      </c>
      <c r="G160" s="54">
        <v>300</v>
      </c>
      <c r="H160" s="45">
        <v>3700</v>
      </c>
      <c r="I160" s="48">
        <v>300</v>
      </c>
    </row>
    <row r="161" spans="2:9" ht="12.75">
      <c r="B161">
        <v>69810</v>
      </c>
      <c r="C161" t="s">
        <v>99</v>
      </c>
      <c r="E161" s="45"/>
      <c r="F161" s="45">
        <v>350</v>
      </c>
      <c r="G161" s="54"/>
      <c r="H161" s="45">
        <v>900</v>
      </c>
      <c r="I161" s="48"/>
    </row>
    <row r="162" spans="2:9" ht="12.75">
      <c r="B162">
        <v>78010</v>
      </c>
      <c r="C162" t="s">
        <v>103</v>
      </c>
      <c r="E162" s="45">
        <v>1100</v>
      </c>
      <c r="F162" s="45">
        <v>1000</v>
      </c>
      <c r="G162" s="54">
        <v>500</v>
      </c>
      <c r="H162" s="45">
        <v>3500</v>
      </c>
      <c r="I162" s="48">
        <v>209.99</v>
      </c>
    </row>
    <row r="163" spans="2:9" ht="12.75">
      <c r="B163">
        <v>78510</v>
      </c>
      <c r="C163" t="s">
        <v>91</v>
      </c>
      <c r="E163" s="45"/>
      <c r="F163" s="45">
        <v>0</v>
      </c>
      <c r="G163" s="54"/>
      <c r="H163" s="45"/>
      <c r="I163" s="48"/>
    </row>
    <row r="164" spans="2:9" ht="12.75">
      <c r="B164">
        <v>78910</v>
      </c>
      <c r="C164" t="s">
        <v>261</v>
      </c>
      <c r="E164" s="45"/>
      <c r="F164" s="45">
        <v>0</v>
      </c>
      <c r="G164" s="54"/>
      <c r="H164" s="45"/>
      <c r="I164" s="48"/>
    </row>
    <row r="165" spans="2:9" ht="12.75">
      <c r="B165" s="1">
        <v>907</v>
      </c>
      <c r="C165" t="s">
        <v>262</v>
      </c>
      <c r="E165" s="45">
        <v>22500</v>
      </c>
      <c r="F165" s="45">
        <v>21000</v>
      </c>
      <c r="G165" s="56">
        <v>21000</v>
      </c>
      <c r="H165" s="45">
        <v>25200</v>
      </c>
      <c r="I165" s="48">
        <v>21673.15</v>
      </c>
    </row>
    <row r="166" spans="5:9" ht="12.75">
      <c r="E166" s="46">
        <f>SUM(E148:E165)</f>
        <v>168000</v>
      </c>
      <c r="F166" s="46">
        <f>SUM(F148:F165)</f>
        <v>177400</v>
      </c>
      <c r="G166" s="46">
        <f>SUM(G148:G165)</f>
        <v>148800</v>
      </c>
      <c r="H166" s="46">
        <f>SUM(H148:H165)</f>
        <v>180200</v>
      </c>
      <c r="I166" s="46">
        <f>SUM(I148:I165)</f>
        <v>192309.46</v>
      </c>
    </row>
    <row r="167" spans="5:9" ht="12.75">
      <c r="E167" s="45"/>
      <c r="F167" s="45"/>
      <c r="G167" s="45">
        <f>SUM(G166:G166)</f>
        <v>148800</v>
      </c>
      <c r="H167" s="46">
        <f>SUM(H166:H166)</f>
        <v>180200</v>
      </c>
      <c r="I167" s="46">
        <f>SUM(I166:I166)</f>
        <v>192309.46</v>
      </c>
    </row>
    <row r="168" spans="3:9" ht="12.75">
      <c r="C168" s="1" t="s">
        <v>22</v>
      </c>
      <c r="D168" s="17"/>
      <c r="E168" s="46"/>
      <c r="F168" s="46"/>
      <c r="G168" s="46"/>
      <c r="H168" s="46"/>
      <c r="I168" s="46"/>
    </row>
    <row r="169" spans="3:9" ht="12.75">
      <c r="C169" s="1" t="s">
        <v>284</v>
      </c>
      <c r="D169" s="17">
        <v>0.4</v>
      </c>
      <c r="E169" s="46">
        <f>E166*D169</f>
        <v>67200</v>
      </c>
      <c r="F169" s="46">
        <v>79800</v>
      </c>
      <c r="G169" s="46"/>
      <c r="H169" s="46"/>
      <c r="I169" s="46"/>
    </row>
    <row r="170" spans="3:9" ht="12.75">
      <c r="C170" s="1" t="s">
        <v>266</v>
      </c>
      <c r="D170" s="17">
        <v>0.6</v>
      </c>
      <c r="E170" s="46">
        <f>E166*D170</f>
        <v>100800</v>
      </c>
      <c r="F170" s="46">
        <v>97600</v>
      </c>
      <c r="G170" s="46"/>
      <c r="H170" s="46"/>
      <c r="I170" s="46"/>
    </row>
    <row r="171" spans="3:9" ht="12.75">
      <c r="C171" s="1"/>
      <c r="D171" s="17"/>
      <c r="E171" s="46">
        <f>SUM(E169:E170)</f>
        <v>168000</v>
      </c>
      <c r="F171" s="46">
        <f>SUM(F169:F170)</f>
        <v>177400</v>
      </c>
      <c r="G171" s="46"/>
      <c r="H171" s="46"/>
      <c r="I171" s="46"/>
    </row>
    <row r="172" spans="3:9" ht="12.75">
      <c r="C172" s="1"/>
      <c r="D172" s="17"/>
      <c r="E172" s="46"/>
      <c r="F172" s="46"/>
      <c r="G172" s="46"/>
      <c r="H172" s="46"/>
      <c r="I172" s="46"/>
    </row>
    <row r="173" spans="3:9" ht="12.75">
      <c r="C173" s="1"/>
      <c r="D173" s="17"/>
      <c r="E173" s="1"/>
      <c r="F173" s="11"/>
      <c r="G173" s="11"/>
      <c r="H173" s="11"/>
      <c r="I173" s="11"/>
    </row>
    <row r="174" spans="3:9" ht="12.75">
      <c r="C174" s="1"/>
      <c r="D174" s="17"/>
      <c r="E174" s="1"/>
      <c r="F174" s="11"/>
      <c r="G174" s="11"/>
      <c r="H174" s="11"/>
      <c r="I174" s="11"/>
    </row>
    <row r="175" spans="3:9" ht="12.75">
      <c r="C175" s="1"/>
      <c r="D175" s="17"/>
      <c r="E175" s="1"/>
      <c r="F175" s="11"/>
      <c r="G175" s="11"/>
      <c r="H175" s="11"/>
      <c r="I175" s="11"/>
    </row>
    <row r="176" spans="3:9" ht="12.75">
      <c r="C176" s="1"/>
      <c r="D176" s="17"/>
      <c r="E176" s="1"/>
      <c r="F176" s="11"/>
      <c r="G176" s="11"/>
      <c r="H176" s="11"/>
      <c r="I176" s="11"/>
    </row>
    <row r="177" spans="3:9" ht="12.75">
      <c r="C177" s="1"/>
      <c r="D177" s="17"/>
      <c r="E177" s="1"/>
      <c r="F177" s="11"/>
      <c r="G177" s="11"/>
      <c r="H177" s="11"/>
      <c r="I177" s="11"/>
    </row>
    <row r="178" spans="3:9" ht="12.75">
      <c r="C178" s="1"/>
      <c r="D178" s="17"/>
      <c r="E178" s="1"/>
      <c r="F178" s="11"/>
      <c r="G178" s="11"/>
      <c r="H178" s="11"/>
      <c r="I178" s="11"/>
    </row>
    <row r="179" ht="12.75">
      <c r="I179" s="11"/>
    </row>
    <row r="180" ht="12.75">
      <c r="I180" s="11"/>
    </row>
    <row r="181" spans="1:9" ht="12.75">
      <c r="A181" s="1" t="s">
        <v>271</v>
      </c>
      <c r="C181" s="1" t="s">
        <v>135</v>
      </c>
      <c r="D181" s="17"/>
      <c r="E181" s="1"/>
      <c r="F181" s="11"/>
      <c r="G181" s="11"/>
      <c r="H181" s="11"/>
      <c r="I181" s="11"/>
    </row>
    <row r="182" spans="3:9" ht="12.75">
      <c r="C182" s="1" t="s">
        <v>0</v>
      </c>
      <c r="D182" s="17"/>
      <c r="E182" s="1" t="s">
        <v>274</v>
      </c>
      <c r="F182" s="11" t="s">
        <v>257</v>
      </c>
      <c r="G182" s="1" t="s">
        <v>242</v>
      </c>
      <c r="H182" s="11" t="s">
        <v>203</v>
      </c>
      <c r="I182" s="11" t="s">
        <v>275</v>
      </c>
    </row>
    <row r="183" ht="12.75">
      <c r="I183" s="11"/>
    </row>
    <row r="184" ht="12.75">
      <c r="I184" s="11"/>
    </row>
    <row r="185" spans="2:9" ht="12.75">
      <c r="B185">
        <v>40740</v>
      </c>
      <c r="C185" t="s">
        <v>39</v>
      </c>
      <c r="I185" s="11"/>
    </row>
    <row r="186" spans="2:9" ht="12.75">
      <c r="B186">
        <v>45210</v>
      </c>
      <c r="C186" t="s">
        <v>52</v>
      </c>
      <c r="E186" s="45">
        <v>5000</v>
      </c>
      <c r="F186" s="45">
        <v>5000</v>
      </c>
      <c r="G186" s="45">
        <v>-5000</v>
      </c>
      <c r="H186" s="48">
        <v>7600</v>
      </c>
      <c r="I186" s="48">
        <v>6145.61</v>
      </c>
    </row>
    <row r="187" spans="5:9" ht="12.75">
      <c r="E187" s="45"/>
      <c r="F187" s="45"/>
      <c r="G187" s="45"/>
      <c r="H187" s="45"/>
      <c r="I187" s="46"/>
    </row>
    <row r="188" spans="5:9" ht="12.75">
      <c r="E188" s="46">
        <f>SUM(E186:E187)</f>
        <v>5000</v>
      </c>
      <c r="F188" s="46">
        <f>SUM(F186:F187)</f>
        <v>5000</v>
      </c>
      <c r="G188" s="46">
        <f>SUM(G186:G187)</f>
        <v>-5000</v>
      </c>
      <c r="H188" s="46">
        <f>SUM(H186:H187)</f>
        <v>7600</v>
      </c>
      <c r="I188" s="46">
        <f>SUM(I186:I187)</f>
        <v>6145.61</v>
      </c>
    </row>
    <row r="189" ht="12.75">
      <c r="I189" s="11"/>
    </row>
    <row r="190" spans="3:9" ht="12.75">
      <c r="C190" s="1" t="s">
        <v>6</v>
      </c>
      <c r="D190" s="17"/>
      <c r="E190" s="1" t="s">
        <v>274</v>
      </c>
      <c r="F190" s="11" t="s">
        <v>257</v>
      </c>
      <c r="G190" s="1" t="s">
        <v>242</v>
      </c>
      <c r="H190" s="11" t="s">
        <v>203</v>
      </c>
      <c r="I190" s="11" t="s">
        <v>256</v>
      </c>
    </row>
    <row r="191" ht="12.75">
      <c r="I191" s="11"/>
    </row>
    <row r="192" spans="2:9" ht="12.75">
      <c r="B192">
        <v>60200</v>
      </c>
      <c r="C192" t="s">
        <v>140</v>
      </c>
      <c r="E192" s="45">
        <v>9900</v>
      </c>
      <c r="F192" s="54">
        <v>9800</v>
      </c>
      <c r="G192" s="45">
        <v>11000</v>
      </c>
      <c r="H192" s="45">
        <v>11600</v>
      </c>
      <c r="I192" s="56">
        <v>8623.94</v>
      </c>
    </row>
    <row r="193" spans="2:9" ht="12.75">
      <c r="B193">
        <v>60392</v>
      </c>
      <c r="C193" t="s">
        <v>9</v>
      </c>
      <c r="E193" s="45">
        <v>24300</v>
      </c>
      <c r="F193" s="45">
        <v>30400</v>
      </c>
      <c r="G193" s="45">
        <v>29450</v>
      </c>
      <c r="H193" s="45">
        <v>37600</v>
      </c>
      <c r="I193" s="48">
        <v>30209.41</v>
      </c>
    </row>
    <row r="194" spans="2:9" ht="12.75">
      <c r="B194">
        <v>69000</v>
      </c>
      <c r="C194" t="s">
        <v>10</v>
      </c>
      <c r="E194" s="45">
        <v>300</v>
      </c>
      <c r="F194" s="45">
        <v>1000</v>
      </c>
      <c r="G194" s="45">
        <v>1000</v>
      </c>
      <c r="H194" s="45">
        <v>1000</v>
      </c>
      <c r="I194" s="48">
        <v>154.2</v>
      </c>
    </row>
    <row r="195" spans="2:9" ht="12.75">
      <c r="B195">
        <v>78010</v>
      </c>
      <c r="C195" t="s">
        <v>205</v>
      </c>
      <c r="E195" s="45">
        <v>2750</v>
      </c>
      <c r="F195" s="45">
        <v>2800</v>
      </c>
      <c r="G195" s="45">
        <v>800</v>
      </c>
      <c r="H195" s="45">
        <v>600</v>
      </c>
      <c r="I195" s="48">
        <v>2993.66</v>
      </c>
    </row>
    <row r="196" spans="2:9" ht="12.75">
      <c r="B196" s="5">
        <v>907</v>
      </c>
      <c r="C196" t="s">
        <v>14</v>
      </c>
      <c r="E196" s="45">
        <v>9000</v>
      </c>
      <c r="F196" s="45">
        <v>8400</v>
      </c>
      <c r="G196" s="45">
        <v>8400</v>
      </c>
      <c r="H196" s="45">
        <v>8400</v>
      </c>
      <c r="I196" s="48">
        <v>7224.38</v>
      </c>
    </row>
    <row r="197" spans="2:9" ht="12.75">
      <c r="B197" s="5">
        <v>902</v>
      </c>
      <c r="C197" t="s">
        <v>33</v>
      </c>
      <c r="E197" s="45">
        <v>4750</v>
      </c>
      <c r="F197" s="45">
        <v>7200</v>
      </c>
      <c r="G197" s="48">
        <v>6850</v>
      </c>
      <c r="H197" s="45">
        <v>8400</v>
      </c>
      <c r="I197" s="46"/>
    </row>
    <row r="198" spans="5:9" ht="12.75">
      <c r="E198" s="45">
        <f>SUM(E192:E197)</f>
        <v>51000</v>
      </c>
      <c r="F198" s="45">
        <f>SUM(F192:F197)</f>
        <v>59600</v>
      </c>
      <c r="G198" s="45">
        <f>SUM(G191:G197)</f>
        <v>57500</v>
      </c>
      <c r="H198" s="45">
        <f>SUM(H192:H197)</f>
        <v>67600</v>
      </c>
      <c r="I198" s="46">
        <f>SUM(I192:I197)</f>
        <v>49205.58999999999</v>
      </c>
    </row>
    <row r="199" spans="3:9" ht="12.75">
      <c r="C199" t="s">
        <v>11</v>
      </c>
      <c r="E199" s="45">
        <v>-5000</v>
      </c>
      <c r="F199" s="45">
        <v>-5000</v>
      </c>
      <c r="G199" s="45">
        <v>-4000</v>
      </c>
      <c r="H199" s="45">
        <f>-H186</f>
        <v>-7600</v>
      </c>
      <c r="I199" s="48">
        <f>-I188</f>
        <v>-6145.61</v>
      </c>
    </row>
    <row r="200" spans="5:9" ht="12.75">
      <c r="E200" s="45">
        <f>SUM(E198:E199)</f>
        <v>46000</v>
      </c>
      <c r="F200" s="45">
        <f>SUM(F198:F199)</f>
        <v>54600</v>
      </c>
      <c r="G200" s="45">
        <f>SUM(G198:G199)</f>
        <v>53500</v>
      </c>
      <c r="H200" s="45">
        <f>SUM(H198:H199)</f>
        <v>60000</v>
      </c>
      <c r="I200" s="46">
        <f>SUM(I198:I199)</f>
        <v>43059.97999999999</v>
      </c>
    </row>
    <row r="201" spans="5:9" ht="12.75">
      <c r="E201" s="45"/>
      <c r="F201" s="45"/>
      <c r="G201" s="45"/>
      <c r="H201" s="45"/>
      <c r="I201" s="46"/>
    </row>
    <row r="202" spans="5:9" ht="12.75">
      <c r="E202" s="45"/>
      <c r="F202" s="45"/>
      <c r="G202" s="45"/>
      <c r="H202" s="45"/>
      <c r="I202" s="46"/>
    </row>
    <row r="203" spans="3:9" ht="12.75">
      <c r="C203" t="s">
        <v>12</v>
      </c>
      <c r="E203" s="45"/>
      <c r="F203" s="45"/>
      <c r="G203" s="45"/>
      <c r="H203" s="45"/>
      <c r="I203" s="46"/>
    </row>
    <row r="204" spans="2:9" ht="12.75">
      <c r="B204" s="1">
        <v>929</v>
      </c>
      <c r="C204" s="1" t="s">
        <v>266</v>
      </c>
      <c r="D204" s="17">
        <v>0.05</v>
      </c>
      <c r="E204" s="55">
        <f>E200*D204</f>
        <v>2300</v>
      </c>
      <c r="F204" s="46">
        <v>2700</v>
      </c>
      <c r="G204" s="46">
        <v>2700</v>
      </c>
      <c r="H204" s="46">
        <f>H200*5%</f>
        <v>3000</v>
      </c>
      <c r="I204" s="46">
        <f>I200*5%</f>
        <v>2152.9989999999993</v>
      </c>
    </row>
    <row r="205" spans="2:9" ht="12.75">
      <c r="B205" s="1">
        <v>971</v>
      </c>
      <c r="C205" s="1" t="s">
        <v>285</v>
      </c>
      <c r="D205" s="17">
        <v>0.4</v>
      </c>
      <c r="E205" s="55">
        <f>E200*D205</f>
        <v>18400</v>
      </c>
      <c r="F205" s="46">
        <v>22000</v>
      </c>
      <c r="G205" s="46">
        <v>18700</v>
      </c>
      <c r="H205" s="46">
        <f>H200*30%</f>
        <v>18000</v>
      </c>
      <c r="I205" s="46">
        <f>I200*30%</f>
        <v>12917.993999999997</v>
      </c>
    </row>
    <row r="206" spans="2:9" ht="12.75">
      <c r="B206" s="1">
        <v>973</v>
      </c>
      <c r="C206" s="1" t="s">
        <v>264</v>
      </c>
      <c r="D206" s="17"/>
      <c r="E206" s="55"/>
      <c r="F206" s="46">
        <v>0</v>
      </c>
      <c r="G206" s="46">
        <v>6400</v>
      </c>
      <c r="H206" s="46">
        <f>H200*12%</f>
        <v>7200</v>
      </c>
      <c r="I206" s="46">
        <f>I200*12%</f>
        <v>5167.197599999999</v>
      </c>
    </row>
    <row r="207" spans="2:9" ht="12.75">
      <c r="B207" s="1">
        <v>979</v>
      </c>
      <c r="C207" s="1" t="s">
        <v>286</v>
      </c>
      <c r="D207" s="17">
        <v>0.05</v>
      </c>
      <c r="E207" s="55">
        <f>E200*D207</f>
        <v>2300</v>
      </c>
      <c r="F207" s="46">
        <v>2700</v>
      </c>
      <c r="G207" s="46">
        <v>2700</v>
      </c>
      <c r="H207" s="46">
        <f>H200*5%</f>
        <v>3000</v>
      </c>
      <c r="I207" s="46">
        <f>I200*5%</f>
        <v>2152.9989999999993</v>
      </c>
    </row>
    <row r="208" spans="2:9" ht="12.75">
      <c r="B208" s="1">
        <v>994</v>
      </c>
      <c r="C208" s="1" t="s">
        <v>287</v>
      </c>
      <c r="D208" s="17">
        <v>0.15</v>
      </c>
      <c r="E208" s="55">
        <f>E200*D208</f>
        <v>6900</v>
      </c>
      <c r="F208" s="46">
        <v>8000</v>
      </c>
      <c r="G208" s="46">
        <v>7000</v>
      </c>
      <c r="H208" s="46">
        <f>H200*13%</f>
        <v>7800</v>
      </c>
      <c r="I208" s="46">
        <f>I200*13%</f>
        <v>5597.797399999999</v>
      </c>
    </row>
    <row r="209" spans="2:9" ht="12.75">
      <c r="B209" s="1">
        <v>995</v>
      </c>
      <c r="C209" s="1" t="s">
        <v>288</v>
      </c>
      <c r="D209" s="17">
        <v>0.3</v>
      </c>
      <c r="E209" s="55">
        <f>E200*D209</f>
        <v>13800</v>
      </c>
      <c r="F209" s="46">
        <v>16500</v>
      </c>
      <c r="G209" s="46">
        <v>13300</v>
      </c>
      <c r="H209" s="46">
        <f>H200*30%</f>
        <v>18000</v>
      </c>
      <c r="I209" s="46">
        <f>I200*30%</f>
        <v>12917.993999999997</v>
      </c>
    </row>
    <row r="210" spans="2:9" ht="12.75">
      <c r="B210" s="1">
        <v>997</v>
      </c>
      <c r="C210" s="1" t="s">
        <v>289</v>
      </c>
      <c r="D210" s="17">
        <v>0.05</v>
      </c>
      <c r="E210" s="55">
        <f>E200*D210</f>
        <v>2300</v>
      </c>
      <c r="F210" s="46">
        <v>2700</v>
      </c>
      <c r="G210" s="46">
        <v>2700</v>
      </c>
      <c r="H210" s="46">
        <f>H200*5%</f>
        <v>3000</v>
      </c>
      <c r="I210" s="46">
        <f>I200*5%</f>
        <v>2152.9989999999993</v>
      </c>
    </row>
    <row r="211" spans="3:9" ht="12.75">
      <c r="C211" s="1"/>
      <c r="D211" s="17"/>
      <c r="E211" s="55">
        <f>SUM(E204:E210)</f>
        <v>46000</v>
      </c>
      <c r="F211" s="46">
        <f>SUM(F204:F210)</f>
        <v>54600</v>
      </c>
      <c r="G211" s="46">
        <f>SUM(G204:G210)</f>
        <v>53500</v>
      </c>
      <c r="H211" s="46">
        <f>SUM(H204:H210)</f>
        <v>60000</v>
      </c>
      <c r="I211" s="46">
        <f>SUM(I204:I210)</f>
        <v>43059.97999999999</v>
      </c>
    </row>
    <row r="212" spans="5:9" ht="12.75">
      <c r="E212" s="45"/>
      <c r="F212" s="45"/>
      <c r="G212" s="45"/>
      <c r="H212" s="45"/>
      <c r="I212" s="46"/>
    </row>
    <row r="213" spans="5:9" ht="12.75">
      <c r="E213" s="45"/>
      <c r="F213" s="45"/>
      <c r="G213" s="45"/>
      <c r="H213" s="45"/>
      <c r="I213" s="46"/>
    </row>
    <row r="214" spans="5:9" ht="12.75">
      <c r="E214" s="45"/>
      <c r="F214" s="45"/>
      <c r="G214" s="45"/>
      <c r="H214" s="45"/>
      <c r="I214" s="46"/>
    </row>
    <row r="215" ht="12.75">
      <c r="I215" s="11"/>
    </row>
    <row r="216" ht="12.75">
      <c r="I216" s="11"/>
    </row>
    <row r="217" ht="12.75">
      <c r="I217" s="11"/>
    </row>
    <row r="218" ht="12.75">
      <c r="I218" s="11"/>
    </row>
    <row r="219" ht="12.75">
      <c r="I219" s="11"/>
    </row>
    <row r="220" ht="12.75">
      <c r="I220" s="11"/>
    </row>
    <row r="221" ht="12.75">
      <c r="I221" s="11"/>
    </row>
    <row r="222" ht="12.75">
      <c r="I222" s="11"/>
    </row>
    <row r="223" ht="12.75">
      <c r="I223" s="11"/>
    </row>
    <row r="224" ht="12.75">
      <c r="I224" s="11"/>
    </row>
    <row r="225" ht="12.75">
      <c r="I225" s="11"/>
    </row>
    <row r="226" ht="12.75">
      <c r="I226" s="11"/>
    </row>
    <row r="227" ht="12.75">
      <c r="I227" s="11"/>
    </row>
    <row r="228" ht="12.75">
      <c r="I228" s="11"/>
    </row>
    <row r="229" ht="12.75">
      <c r="I229" s="11"/>
    </row>
    <row r="230" ht="12.75">
      <c r="I230" s="11"/>
    </row>
    <row r="231" ht="12.75">
      <c r="I231" s="11"/>
    </row>
    <row r="232" ht="12.75">
      <c r="I232" s="11"/>
    </row>
    <row r="233" ht="12.75">
      <c r="I233" s="11"/>
    </row>
    <row r="234" ht="12.75">
      <c r="I234" s="11"/>
    </row>
    <row r="235" ht="12.75">
      <c r="I235" s="11"/>
    </row>
    <row r="236" ht="12.75">
      <c r="I236" s="11"/>
    </row>
    <row r="237" ht="12.75">
      <c r="I237" s="11"/>
    </row>
    <row r="238" ht="12.75">
      <c r="I238" s="11"/>
    </row>
    <row r="239" ht="12.75">
      <c r="I239" s="11"/>
    </row>
    <row r="240" ht="12.75">
      <c r="I240" s="11"/>
    </row>
    <row r="241" ht="12.75">
      <c r="I241" s="11"/>
    </row>
    <row r="242" ht="12.75">
      <c r="I242" s="11"/>
    </row>
    <row r="243" ht="12.75">
      <c r="I243" s="11"/>
    </row>
    <row r="244" ht="12.75">
      <c r="I244" s="11"/>
    </row>
    <row r="245" ht="12.75">
      <c r="I245" s="11"/>
    </row>
    <row r="246" ht="12.75">
      <c r="I246" s="11"/>
    </row>
    <row r="247" ht="12.75">
      <c r="I247" s="11"/>
    </row>
    <row r="248" ht="12.75">
      <c r="I248" s="11"/>
    </row>
    <row r="249" ht="12.75">
      <c r="I249" s="11"/>
    </row>
    <row r="250" ht="12.75">
      <c r="I250" s="11"/>
    </row>
    <row r="251" ht="12.75">
      <c r="I251" s="11"/>
    </row>
    <row r="252" ht="12.75">
      <c r="I252" s="11"/>
    </row>
    <row r="253" ht="12.75">
      <c r="I253" s="11"/>
    </row>
    <row r="254" ht="12.75">
      <c r="I254" s="11"/>
    </row>
    <row r="255" ht="12.75">
      <c r="I255" s="11"/>
    </row>
    <row r="256" ht="12.75">
      <c r="I256" s="11"/>
    </row>
    <row r="257" ht="12.75">
      <c r="I257" s="11"/>
    </row>
    <row r="258" ht="12.75">
      <c r="I258" s="11"/>
    </row>
    <row r="259" ht="12.75">
      <c r="I259" s="11"/>
    </row>
    <row r="260" ht="12.75">
      <c r="I260" s="11"/>
    </row>
    <row r="261" ht="12.75">
      <c r="I261" s="11"/>
    </row>
    <row r="262" ht="12.75">
      <c r="I262" s="11"/>
    </row>
    <row r="263" ht="12.75">
      <c r="I263" s="11"/>
    </row>
    <row r="264" ht="12.75">
      <c r="I264" s="11"/>
    </row>
    <row r="265" ht="12.75">
      <c r="I265" s="11"/>
    </row>
    <row r="266" ht="12.75">
      <c r="I266" s="11"/>
    </row>
    <row r="267" ht="12.75">
      <c r="I267" s="11"/>
    </row>
    <row r="268" ht="12.75">
      <c r="I268" s="11"/>
    </row>
    <row r="269" ht="12.75">
      <c r="I269" s="11"/>
    </row>
    <row r="270" ht="12.75">
      <c r="I270" s="11"/>
    </row>
    <row r="271" ht="12.75">
      <c r="I271" s="11"/>
    </row>
    <row r="272" ht="12.75">
      <c r="I272" s="11"/>
    </row>
    <row r="273" ht="12.75">
      <c r="I273" s="11"/>
    </row>
    <row r="274" ht="12.75">
      <c r="I274" s="11"/>
    </row>
    <row r="275" ht="12.75">
      <c r="I275" s="11"/>
    </row>
    <row r="276" ht="12.75">
      <c r="I276" s="11"/>
    </row>
    <row r="277" ht="12.75">
      <c r="I277" s="11"/>
    </row>
    <row r="278" ht="12.75">
      <c r="I278" s="11"/>
    </row>
    <row r="279" ht="12.75">
      <c r="I279" s="11"/>
    </row>
    <row r="280" ht="12.75">
      <c r="I280" s="11"/>
    </row>
    <row r="281" ht="12.75">
      <c r="I281" s="11"/>
    </row>
    <row r="282" ht="12.75">
      <c r="I282" s="11"/>
    </row>
    <row r="283" ht="12.75">
      <c r="I283" s="11"/>
    </row>
    <row r="284" ht="12.75">
      <c r="I284" s="11"/>
    </row>
    <row r="285" ht="12.75">
      <c r="I285" s="11"/>
    </row>
    <row r="286" ht="12.75">
      <c r="I286" s="11"/>
    </row>
    <row r="287" ht="12.75">
      <c r="I287" s="11"/>
    </row>
    <row r="288" ht="12.75">
      <c r="I288" s="11"/>
    </row>
    <row r="289" ht="12.75">
      <c r="I289" s="11"/>
    </row>
    <row r="290" ht="12.75">
      <c r="I290" s="11"/>
    </row>
    <row r="291" ht="12.75">
      <c r="I291" s="11"/>
    </row>
    <row r="292" ht="12.75">
      <c r="I292" s="11"/>
    </row>
    <row r="293" ht="12.75">
      <c r="I293" s="11"/>
    </row>
    <row r="294" ht="12.75">
      <c r="I294" s="11"/>
    </row>
    <row r="295" ht="12.75">
      <c r="I295" s="11"/>
    </row>
    <row r="296" ht="12.75">
      <c r="I296" s="11"/>
    </row>
    <row r="297" ht="12.75">
      <c r="I297" s="11"/>
    </row>
    <row r="298" ht="12.75">
      <c r="I298" s="11"/>
    </row>
    <row r="299" ht="12.75">
      <c r="I299" s="11"/>
    </row>
    <row r="300" ht="12.75">
      <c r="I300" s="11"/>
    </row>
    <row r="301" ht="12.75">
      <c r="I301" s="11"/>
    </row>
    <row r="302" ht="12.75">
      <c r="I302" s="11"/>
    </row>
    <row r="303" ht="12.75">
      <c r="I303" s="11"/>
    </row>
    <row r="304" ht="12.75">
      <c r="I304" s="11"/>
    </row>
    <row r="305" ht="12.75">
      <c r="I305" s="11"/>
    </row>
    <row r="306" ht="12.75">
      <c r="I306" s="11"/>
    </row>
    <row r="307" ht="12.75">
      <c r="I307" s="11"/>
    </row>
    <row r="308" ht="12.75">
      <c r="I308" s="11"/>
    </row>
    <row r="309" ht="12.75">
      <c r="I309" s="11"/>
    </row>
    <row r="310" ht="12.75">
      <c r="I310" s="11"/>
    </row>
    <row r="311" ht="12.75">
      <c r="I311" s="11"/>
    </row>
    <row r="312" ht="12.75">
      <c r="I312" s="11"/>
    </row>
    <row r="313" ht="12.75">
      <c r="I313" s="11"/>
    </row>
    <row r="314" ht="12.75">
      <c r="I314" s="11"/>
    </row>
    <row r="315" ht="12.75">
      <c r="I315" s="11"/>
    </row>
    <row r="316" ht="12.75">
      <c r="I316" s="11"/>
    </row>
    <row r="317" ht="12.75">
      <c r="I317" s="11"/>
    </row>
    <row r="318" ht="12.75">
      <c r="I318" s="11"/>
    </row>
    <row r="319" ht="12.75">
      <c r="I319" s="11"/>
    </row>
    <row r="320" ht="12.75">
      <c r="I320" s="11"/>
    </row>
    <row r="321" ht="12.75">
      <c r="I321" s="11"/>
    </row>
    <row r="322" ht="12.75">
      <c r="I322" s="11"/>
    </row>
    <row r="323" ht="12.75">
      <c r="I323" s="11"/>
    </row>
    <row r="324" ht="12.75">
      <c r="I324" s="11"/>
    </row>
    <row r="325" ht="12.75">
      <c r="I325" s="11"/>
    </row>
    <row r="326" ht="12.75">
      <c r="I326" s="11"/>
    </row>
    <row r="327" ht="12.75">
      <c r="I327" s="11"/>
    </row>
    <row r="328" ht="12.75">
      <c r="I328" s="11"/>
    </row>
    <row r="329" ht="12.75">
      <c r="I329" s="11"/>
    </row>
    <row r="330" ht="12.75">
      <c r="I330" s="11"/>
    </row>
    <row r="331" ht="12.75">
      <c r="I331" s="11"/>
    </row>
    <row r="332" ht="12.75">
      <c r="I332" s="11"/>
    </row>
    <row r="333" ht="12.75">
      <c r="I333" s="11"/>
    </row>
    <row r="334" ht="12.75">
      <c r="I334" s="11"/>
    </row>
    <row r="335" ht="12.75">
      <c r="I335" s="11"/>
    </row>
    <row r="336" ht="12.75">
      <c r="I336" s="11"/>
    </row>
    <row r="337" ht="12.75">
      <c r="I337" s="11"/>
    </row>
    <row r="338" ht="12.75">
      <c r="I338" s="11"/>
    </row>
    <row r="339" ht="12.75">
      <c r="I339" s="11"/>
    </row>
    <row r="340" ht="12.75">
      <c r="I340" s="11"/>
    </row>
    <row r="341" ht="12.75">
      <c r="I341" s="11"/>
    </row>
    <row r="342" ht="12.75">
      <c r="I342" s="11"/>
    </row>
    <row r="343" ht="12.75">
      <c r="I343" s="11"/>
    </row>
    <row r="344" ht="12.75">
      <c r="I344" s="11"/>
    </row>
    <row r="345" ht="12.75">
      <c r="I345" s="11"/>
    </row>
    <row r="346" ht="12.75">
      <c r="I346" s="11"/>
    </row>
    <row r="347" ht="12.75">
      <c r="I347" s="11"/>
    </row>
    <row r="348" ht="12.75">
      <c r="I348" s="11"/>
    </row>
    <row r="349" ht="12.75">
      <c r="I349" s="11"/>
    </row>
    <row r="350" ht="12.75">
      <c r="I350" s="11"/>
    </row>
    <row r="351" ht="12.75">
      <c r="I351" s="11"/>
    </row>
    <row r="352" ht="12.75">
      <c r="I352" s="11"/>
    </row>
    <row r="353" ht="12.75">
      <c r="I353" s="11"/>
    </row>
    <row r="354" ht="12.75">
      <c r="I354" s="11"/>
    </row>
    <row r="355" ht="12.75">
      <c r="I355" s="11"/>
    </row>
    <row r="356" ht="12.75">
      <c r="I356" s="11"/>
    </row>
    <row r="357" ht="12.75">
      <c r="I357" s="11"/>
    </row>
    <row r="358" ht="12.75">
      <c r="I358" s="11"/>
    </row>
    <row r="359" ht="12.75">
      <c r="I359" s="11"/>
    </row>
    <row r="360" ht="12.75">
      <c r="I360" s="11"/>
    </row>
    <row r="361" ht="12.75">
      <c r="I361" s="11"/>
    </row>
    <row r="362" ht="12.75">
      <c r="I362" s="11"/>
    </row>
    <row r="363" ht="12.75">
      <c r="I363" s="11"/>
    </row>
    <row r="364" ht="12.75">
      <c r="I364" s="11"/>
    </row>
    <row r="365" ht="12.75">
      <c r="I365" s="11"/>
    </row>
    <row r="366" ht="12.75">
      <c r="I366" s="11"/>
    </row>
    <row r="367" ht="12.75">
      <c r="I367" s="11"/>
    </row>
    <row r="368" ht="12.75">
      <c r="I368" s="11"/>
    </row>
    <row r="369" ht="12.75">
      <c r="I369" s="11"/>
    </row>
    <row r="370" ht="12.75">
      <c r="I370" s="11"/>
    </row>
    <row r="371" ht="12.75">
      <c r="I371" s="11"/>
    </row>
    <row r="372" ht="12.75">
      <c r="I372" s="11"/>
    </row>
    <row r="373" ht="12.75">
      <c r="I373" s="11"/>
    </row>
    <row r="374" ht="12.75">
      <c r="I374" s="11"/>
    </row>
    <row r="375" ht="12.75">
      <c r="I375" s="11"/>
    </row>
    <row r="376" ht="12.75">
      <c r="I376" s="11"/>
    </row>
    <row r="377" ht="12.75">
      <c r="I377" s="11"/>
    </row>
    <row r="378" ht="12.75">
      <c r="I378" s="11"/>
    </row>
    <row r="379" ht="12.75">
      <c r="I379" s="11"/>
    </row>
    <row r="380" ht="12.75">
      <c r="I380" s="11"/>
    </row>
    <row r="381" ht="12.75">
      <c r="I381" s="11"/>
    </row>
    <row r="382" ht="12.75">
      <c r="I382" s="11"/>
    </row>
    <row r="383" ht="12.75">
      <c r="I383" s="11"/>
    </row>
    <row r="384" ht="12.75">
      <c r="I384" s="11"/>
    </row>
    <row r="385" ht="12.75">
      <c r="I385" s="11"/>
    </row>
    <row r="386" ht="12.75">
      <c r="I386" s="11"/>
    </row>
    <row r="387" ht="12.75">
      <c r="I387" s="11"/>
    </row>
    <row r="388" ht="12.75">
      <c r="I388" s="11"/>
    </row>
    <row r="389" ht="12.75">
      <c r="I389" s="11"/>
    </row>
    <row r="390" ht="12.75">
      <c r="I390" s="11"/>
    </row>
    <row r="391" ht="12.75">
      <c r="I391" s="11"/>
    </row>
    <row r="392" ht="12.75">
      <c r="I392" s="11"/>
    </row>
    <row r="393" ht="12.75">
      <c r="I393" s="11"/>
    </row>
    <row r="394" ht="12.75">
      <c r="I394" s="11"/>
    </row>
    <row r="395" ht="12.75">
      <c r="I395" s="11"/>
    </row>
    <row r="396" ht="12.75">
      <c r="I396" s="11"/>
    </row>
    <row r="397" ht="12.75">
      <c r="I397" s="11"/>
    </row>
    <row r="398" ht="12.75">
      <c r="I398" s="11"/>
    </row>
    <row r="399" ht="12.75">
      <c r="I399" s="11"/>
    </row>
    <row r="400" ht="12.75">
      <c r="I400" s="11"/>
    </row>
    <row r="401" ht="12.75">
      <c r="I401" s="11"/>
    </row>
    <row r="402" ht="12.75">
      <c r="I402" s="11"/>
    </row>
    <row r="403" ht="12.75">
      <c r="I403" s="11"/>
    </row>
    <row r="404" ht="12.75">
      <c r="I404" s="11"/>
    </row>
    <row r="405" ht="12.75">
      <c r="I405" s="11"/>
    </row>
    <row r="406" ht="12.75">
      <c r="I406" s="11"/>
    </row>
    <row r="407" ht="12.75">
      <c r="I407" s="11"/>
    </row>
    <row r="408" ht="12.75">
      <c r="I408" s="11"/>
    </row>
    <row r="409" ht="12.75">
      <c r="I409" s="11"/>
    </row>
    <row r="410" ht="12.75">
      <c r="I410" s="11"/>
    </row>
    <row r="411" ht="12.75">
      <c r="I411" s="11"/>
    </row>
    <row r="412" ht="12.75">
      <c r="I412" s="11"/>
    </row>
    <row r="413" ht="12.75">
      <c r="I413" s="11"/>
    </row>
    <row r="414" ht="12.75">
      <c r="I414" s="11"/>
    </row>
    <row r="415" ht="12.75">
      <c r="I415" s="11"/>
    </row>
    <row r="416" ht="12.75">
      <c r="I416" s="11"/>
    </row>
    <row r="417" ht="12.75">
      <c r="I417" s="11"/>
    </row>
    <row r="418" ht="12.75">
      <c r="I418" s="11"/>
    </row>
    <row r="419" ht="12.75">
      <c r="I419" s="11"/>
    </row>
    <row r="420" ht="12.75">
      <c r="I420" s="11"/>
    </row>
    <row r="421" ht="12.75">
      <c r="I421" s="11"/>
    </row>
    <row r="422" ht="12.75">
      <c r="I422" s="11"/>
    </row>
    <row r="423" ht="12.75">
      <c r="I423" s="11"/>
    </row>
    <row r="424" ht="12.75">
      <c r="I424" s="11"/>
    </row>
    <row r="425" ht="12.75">
      <c r="I425" s="11"/>
    </row>
    <row r="426" ht="12.75">
      <c r="I426" s="11"/>
    </row>
    <row r="427" ht="12.75">
      <c r="I427" s="11"/>
    </row>
    <row r="428" ht="12.75">
      <c r="I428" s="11"/>
    </row>
    <row r="429" ht="12.75">
      <c r="I429" s="11"/>
    </row>
    <row r="430" ht="12.75">
      <c r="I430" s="11"/>
    </row>
    <row r="431" ht="12.75">
      <c r="I431" s="11"/>
    </row>
    <row r="432" ht="12.75">
      <c r="I432" s="11"/>
    </row>
    <row r="433" ht="12.75">
      <c r="I433" s="11"/>
    </row>
    <row r="434" ht="12.75">
      <c r="I434" s="11"/>
    </row>
    <row r="435" ht="12.75">
      <c r="I435" s="11"/>
    </row>
    <row r="436" ht="12.75">
      <c r="I436" s="11"/>
    </row>
    <row r="437" ht="12.75">
      <c r="I437" s="11"/>
    </row>
    <row r="438" ht="12.75">
      <c r="I438" s="11"/>
    </row>
    <row r="439" ht="12.75">
      <c r="I439" s="11"/>
    </row>
    <row r="440" ht="12.75">
      <c r="I440" s="11"/>
    </row>
    <row r="441" ht="12.75">
      <c r="I441" s="11"/>
    </row>
    <row r="442" ht="12.75">
      <c r="I442" s="11"/>
    </row>
    <row r="443" ht="12.75">
      <c r="I443" s="11"/>
    </row>
    <row r="444" ht="12.75">
      <c r="I444" s="11"/>
    </row>
    <row r="445" ht="12.75">
      <c r="I445" s="11"/>
    </row>
    <row r="446" ht="12.75">
      <c r="I446" s="11"/>
    </row>
    <row r="447" ht="12.75">
      <c r="I447" s="11"/>
    </row>
    <row r="448" ht="12.75">
      <c r="I448" s="11"/>
    </row>
    <row r="449" ht="12.75">
      <c r="I449" s="11"/>
    </row>
    <row r="450" ht="12.75">
      <c r="I450" s="11"/>
    </row>
    <row r="451" ht="12.75">
      <c r="I451" s="11"/>
    </row>
    <row r="452" ht="12.75">
      <c r="I452" s="11"/>
    </row>
    <row r="453" ht="12.75">
      <c r="I453" s="11"/>
    </row>
    <row r="454" ht="12.75">
      <c r="I454" s="11"/>
    </row>
    <row r="455" ht="12.75">
      <c r="I455" s="11"/>
    </row>
    <row r="456" ht="12.75">
      <c r="I456" s="11"/>
    </row>
    <row r="457" ht="12.75">
      <c r="I457" s="11"/>
    </row>
    <row r="458" ht="12.75">
      <c r="I458" s="11"/>
    </row>
    <row r="459" ht="12.75">
      <c r="I459" s="11"/>
    </row>
    <row r="460" ht="12.75">
      <c r="I460" s="11"/>
    </row>
    <row r="461" ht="12.75">
      <c r="I461" s="11"/>
    </row>
    <row r="462" ht="12.75">
      <c r="I462" s="11"/>
    </row>
    <row r="463" ht="12.75">
      <c r="I463" s="11"/>
    </row>
    <row r="464" ht="12.75">
      <c r="I464" s="11"/>
    </row>
    <row r="465" ht="12.75">
      <c r="I465" s="11"/>
    </row>
    <row r="466" ht="12.75">
      <c r="I466" s="11"/>
    </row>
    <row r="467" ht="12.75">
      <c r="I467" s="11"/>
    </row>
    <row r="468" ht="12.75">
      <c r="I468" s="11"/>
    </row>
    <row r="469" ht="12.75">
      <c r="I469" s="11"/>
    </row>
    <row r="470" ht="12.75">
      <c r="I470" s="11"/>
    </row>
    <row r="471" ht="12.75">
      <c r="I471" s="11"/>
    </row>
    <row r="472" ht="12.75">
      <c r="I472" s="11"/>
    </row>
    <row r="473" ht="12.75">
      <c r="I473" s="11"/>
    </row>
    <row r="474" ht="12.75">
      <c r="I474" s="11"/>
    </row>
    <row r="475" ht="12.75">
      <c r="I475" s="11"/>
    </row>
    <row r="476" ht="12.75">
      <c r="I476" s="11"/>
    </row>
    <row r="477" ht="12.75">
      <c r="I477" s="11"/>
    </row>
    <row r="478" ht="12.75">
      <c r="I478" s="11"/>
    </row>
    <row r="479" ht="12.75">
      <c r="I479" s="11"/>
    </row>
    <row r="480" ht="12.75">
      <c r="I480" s="11"/>
    </row>
    <row r="481" ht="12.75">
      <c r="I481" s="11"/>
    </row>
    <row r="482" ht="12.75">
      <c r="I482" s="11"/>
    </row>
    <row r="483" ht="12.75">
      <c r="I483" s="11"/>
    </row>
    <row r="484" ht="12.75">
      <c r="I484" s="11"/>
    </row>
    <row r="485" ht="12.75">
      <c r="I485" s="11"/>
    </row>
    <row r="486" ht="12.75">
      <c r="I486" s="11"/>
    </row>
    <row r="487" ht="12.75">
      <c r="I487" s="11"/>
    </row>
    <row r="488" ht="12.75">
      <c r="I488" s="11"/>
    </row>
    <row r="489" ht="12.75">
      <c r="I489" s="11"/>
    </row>
    <row r="490" ht="12.75">
      <c r="I490" s="11"/>
    </row>
    <row r="491" ht="12.75">
      <c r="I491" s="11"/>
    </row>
    <row r="492" ht="12.75">
      <c r="I492" s="11"/>
    </row>
    <row r="493" ht="12.75">
      <c r="I493" s="11"/>
    </row>
    <row r="494" ht="12.75">
      <c r="I494" s="11"/>
    </row>
    <row r="495" ht="12.75">
      <c r="I495" s="11"/>
    </row>
    <row r="496" ht="12.75">
      <c r="I496" s="11"/>
    </row>
    <row r="497" ht="12.75">
      <c r="I497" s="11"/>
    </row>
    <row r="498" ht="12.75">
      <c r="I498" s="11"/>
    </row>
    <row r="499" ht="12.75">
      <c r="I499" s="11"/>
    </row>
    <row r="500" ht="12.75">
      <c r="I500" s="11"/>
    </row>
    <row r="501" ht="12.75">
      <c r="I501" s="11"/>
    </row>
    <row r="502" ht="12.75">
      <c r="I502" s="11"/>
    </row>
    <row r="503" ht="12.75">
      <c r="I503" s="11"/>
    </row>
    <row r="504" ht="12.75">
      <c r="I504" s="11"/>
    </row>
    <row r="505" ht="12.75">
      <c r="I505" s="11"/>
    </row>
    <row r="506" ht="12.75">
      <c r="I506" s="11"/>
    </row>
    <row r="507" ht="12.75">
      <c r="I507" s="11"/>
    </row>
    <row r="508" ht="12.75">
      <c r="I508" s="11"/>
    </row>
    <row r="509" ht="12.75">
      <c r="I509" s="11"/>
    </row>
    <row r="510" ht="12.75">
      <c r="I510" s="11"/>
    </row>
    <row r="511" ht="12.75">
      <c r="I511" s="11"/>
    </row>
    <row r="512" ht="12.75">
      <c r="I512" s="11"/>
    </row>
    <row r="513" ht="12.75">
      <c r="I513" s="11"/>
    </row>
    <row r="514" ht="12.75">
      <c r="I514" s="11"/>
    </row>
    <row r="515" ht="12.75">
      <c r="I515" s="11"/>
    </row>
    <row r="516" ht="12.75">
      <c r="I516" s="11"/>
    </row>
    <row r="517" ht="12.75">
      <c r="I517" s="11"/>
    </row>
    <row r="518" ht="12.75">
      <c r="I518" s="11"/>
    </row>
    <row r="519" ht="12.75">
      <c r="I519" s="11"/>
    </row>
    <row r="520" ht="12.75">
      <c r="I520" s="11"/>
    </row>
    <row r="521" ht="12.75">
      <c r="I521" s="11"/>
    </row>
    <row r="522" ht="12.75">
      <c r="I522" s="11"/>
    </row>
    <row r="523" ht="12.75">
      <c r="I523" s="11"/>
    </row>
    <row r="524" ht="12.75">
      <c r="I524" s="11"/>
    </row>
    <row r="525" ht="12.75">
      <c r="I525" s="11"/>
    </row>
    <row r="526" ht="12.75">
      <c r="I526" s="11"/>
    </row>
    <row r="527" ht="12.75">
      <c r="I527" s="11"/>
    </row>
    <row r="528" ht="12.75">
      <c r="I528" s="11"/>
    </row>
    <row r="529" ht="12.75">
      <c r="I529" s="11"/>
    </row>
    <row r="530" ht="12.75">
      <c r="I530" s="11"/>
    </row>
    <row r="531" ht="12.75">
      <c r="I531" s="11"/>
    </row>
    <row r="532" ht="12.75">
      <c r="I532" s="11"/>
    </row>
    <row r="533" ht="12.75">
      <c r="I533" s="11"/>
    </row>
    <row r="534" ht="12.75">
      <c r="I534" s="11"/>
    </row>
    <row r="535" ht="12.75">
      <c r="I535" s="11"/>
    </row>
    <row r="536" ht="12.75">
      <c r="I536" s="11"/>
    </row>
    <row r="537" ht="12.75">
      <c r="I537" s="11"/>
    </row>
    <row r="538" ht="12.75">
      <c r="I538" s="11"/>
    </row>
    <row r="539" ht="12.75">
      <c r="I539" s="11"/>
    </row>
    <row r="540" ht="12.75">
      <c r="I540" s="11"/>
    </row>
    <row r="541" ht="12.75">
      <c r="I541" s="11"/>
    </row>
    <row r="542" ht="12.75">
      <c r="I542" s="11"/>
    </row>
    <row r="543" ht="12.75">
      <c r="I543" s="11"/>
    </row>
    <row r="544" ht="12.75">
      <c r="I544" s="11"/>
    </row>
    <row r="545" ht="12.75">
      <c r="I545" s="11"/>
    </row>
    <row r="546" ht="12.75">
      <c r="I546" s="11"/>
    </row>
    <row r="547" ht="12.75">
      <c r="I547" s="11"/>
    </row>
    <row r="548" ht="12.75">
      <c r="I548" s="11"/>
    </row>
    <row r="549" ht="12.75">
      <c r="I549" s="11"/>
    </row>
    <row r="550" ht="12.75">
      <c r="I550" s="11"/>
    </row>
    <row r="551" ht="12.75">
      <c r="I551" s="11"/>
    </row>
    <row r="552" ht="12.75">
      <c r="I552" s="11"/>
    </row>
    <row r="553" ht="12.75">
      <c r="I553" s="11"/>
    </row>
    <row r="554" ht="12.75">
      <c r="I554" s="11"/>
    </row>
    <row r="555" ht="12.75">
      <c r="I555" s="11"/>
    </row>
    <row r="556" ht="12.75">
      <c r="I556" s="11"/>
    </row>
    <row r="557" ht="12.75">
      <c r="I557" s="11"/>
    </row>
    <row r="558" ht="12.75">
      <c r="I558" s="11"/>
    </row>
    <row r="559" ht="12.75">
      <c r="I559" s="11"/>
    </row>
    <row r="560" ht="12.75">
      <c r="I560" s="11"/>
    </row>
    <row r="561" ht="12.75">
      <c r="I561" s="11"/>
    </row>
    <row r="562" ht="12.75">
      <c r="I562" s="11"/>
    </row>
    <row r="563" ht="12.75">
      <c r="I563" s="11"/>
    </row>
    <row r="564" ht="12.75">
      <c r="I564" s="11"/>
    </row>
    <row r="565" ht="12.75">
      <c r="I565" s="11"/>
    </row>
    <row r="566" ht="12.75">
      <c r="I566" s="11"/>
    </row>
    <row r="567" ht="12.75">
      <c r="I567" s="11"/>
    </row>
    <row r="568" ht="12.75">
      <c r="I568" s="11"/>
    </row>
    <row r="569" ht="12.75">
      <c r="I569" s="11"/>
    </row>
    <row r="570" ht="12.75">
      <c r="I570" s="11"/>
    </row>
    <row r="571" ht="12.75">
      <c r="I571" s="11"/>
    </row>
    <row r="572" ht="12.75">
      <c r="I572" s="11"/>
    </row>
    <row r="573" ht="12.75">
      <c r="I573" s="11"/>
    </row>
    <row r="574" ht="12.75">
      <c r="I574" s="11"/>
    </row>
    <row r="575" ht="12.75">
      <c r="I575" s="11"/>
    </row>
    <row r="576" ht="12.75">
      <c r="I576" s="11"/>
    </row>
    <row r="577" ht="12.75">
      <c r="I577" s="11"/>
    </row>
    <row r="578" ht="12.75">
      <c r="I578" s="11"/>
    </row>
    <row r="579" ht="12.75">
      <c r="I579" s="11"/>
    </row>
    <row r="580" ht="12.75">
      <c r="I580" s="11"/>
    </row>
    <row r="581" ht="12.75">
      <c r="I581" s="11"/>
    </row>
    <row r="582" ht="12.75">
      <c r="I582" s="11"/>
    </row>
    <row r="583" ht="12.75">
      <c r="I583" s="11"/>
    </row>
    <row r="584" ht="12.75">
      <c r="I584" s="11"/>
    </row>
    <row r="585" ht="12.75">
      <c r="I585" s="11"/>
    </row>
    <row r="586" ht="12.75">
      <c r="I586" s="11"/>
    </row>
    <row r="587" ht="12.75">
      <c r="I587" s="11"/>
    </row>
    <row r="588" ht="12.75">
      <c r="I588" s="11"/>
    </row>
    <row r="589" ht="12.75">
      <c r="I589" s="11"/>
    </row>
    <row r="590" ht="12.75">
      <c r="I590" s="11"/>
    </row>
    <row r="591" ht="12.75">
      <c r="I591" s="11"/>
    </row>
    <row r="592" ht="12.75">
      <c r="I592" s="11"/>
    </row>
    <row r="593" ht="12.75">
      <c r="I593" s="11"/>
    </row>
    <row r="594" ht="12.75">
      <c r="I594" s="11"/>
    </row>
    <row r="595" ht="12.75">
      <c r="I595" s="11"/>
    </row>
    <row r="596" ht="12.75">
      <c r="I596" s="11"/>
    </row>
    <row r="597" ht="12.75">
      <c r="I597" s="11"/>
    </row>
    <row r="598" ht="12.75">
      <c r="I598" s="11"/>
    </row>
    <row r="599" ht="12.75">
      <c r="I599" s="11"/>
    </row>
    <row r="600" ht="12.75">
      <c r="I600" s="11"/>
    </row>
    <row r="601" ht="12.75">
      <c r="I601" s="11"/>
    </row>
    <row r="602" ht="12.75">
      <c r="I602" s="11"/>
    </row>
    <row r="603" ht="12.75">
      <c r="I603" s="11"/>
    </row>
    <row r="604" ht="12.75">
      <c r="I604" s="11"/>
    </row>
    <row r="605" ht="12.75">
      <c r="I605" s="11"/>
    </row>
    <row r="606" ht="12.75">
      <c r="I606" s="11"/>
    </row>
    <row r="607" ht="12.75">
      <c r="I607" s="11"/>
    </row>
    <row r="608" ht="12.75">
      <c r="I608" s="11"/>
    </row>
    <row r="609" ht="12.75">
      <c r="I609" s="11"/>
    </row>
    <row r="610" ht="12.75">
      <c r="I610" s="11"/>
    </row>
    <row r="611" ht="12.75">
      <c r="I611" s="11"/>
    </row>
    <row r="612" ht="12.75">
      <c r="I612" s="11"/>
    </row>
    <row r="613" ht="12.75">
      <c r="I613" s="11"/>
    </row>
    <row r="614" ht="12.75">
      <c r="I614" s="11"/>
    </row>
    <row r="615" ht="12.75">
      <c r="I615" s="11"/>
    </row>
    <row r="616" ht="12.75">
      <c r="I616" s="11"/>
    </row>
    <row r="617" ht="12.75">
      <c r="I617" s="11"/>
    </row>
    <row r="618" ht="12.75">
      <c r="I618" s="11"/>
    </row>
    <row r="619" ht="12.75">
      <c r="I619" s="11"/>
    </row>
    <row r="620" ht="12.75">
      <c r="I620" s="11"/>
    </row>
    <row r="621" ht="12.75">
      <c r="I621" s="11"/>
    </row>
    <row r="622" ht="12.75">
      <c r="I622" s="11"/>
    </row>
    <row r="623" ht="12.75">
      <c r="I623" s="11"/>
    </row>
    <row r="624" ht="12.75">
      <c r="I624" s="11"/>
    </row>
    <row r="625" ht="12.75">
      <c r="I625" s="11"/>
    </row>
    <row r="626" ht="12.75">
      <c r="I626" s="11"/>
    </row>
    <row r="627" ht="12.75">
      <c r="I627" s="11"/>
    </row>
    <row r="628" ht="12.75">
      <c r="I628" s="11"/>
    </row>
    <row r="629" ht="12.75">
      <c r="I629" s="11"/>
    </row>
    <row r="630" ht="12.75">
      <c r="I630" s="11"/>
    </row>
    <row r="631" ht="12.75">
      <c r="I631" s="11"/>
    </row>
    <row r="632" ht="12.75">
      <c r="I632" s="11"/>
    </row>
    <row r="633" ht="12.75">
      <c r="I633" s="11"/>
    </row>
    <row r="634" ht="12.75">
      <c r="I634" s="11"/>
    </row>
    <row r="635" ht="12.75">
      <c r="I635" s="11"/>
    </row>
    <row r="636" ht="12.75">
      <c r="I636" s="11"/>
    </row>
    <row r="637" ht="12.75">
      <c r="I637" s="11"/>
    </row>
    <row r="638" ht="12.75">
      <c r="I638" s="11"/>
    </row>
    <row r="639" ht="12.75">
      <c r="I639" s="11"/>
    </row>
    <row r="640" ht="12.75">
      <c r="I640" s="11"/>
    </row>
    <row r="641" ht="12.75">
      <c r="I641" s="11"/>
    </row>
    <row r="642" ht="12.75">
      <c r="I642" s="11"/>
    </row>
    <row r="643" ht="12.75">
      <c r="I643" s="11"/>
    </row>
    <row r="644" ht="12.75">
      <c r="I644" s="11"/>
    </row>
    <row r="645" ht="12.75">
      <c r="I645" s="11"/>
    </row>
    <row r="646" ht="12.75">
      <c r="I646" s="11"/>
    </row>
    <row r="647" ht="12.75">
      <c r="I647" s="11"/>
    </row>
    <row r="648" ht="12.75">
      <c r="I648" s="11"/>
    </row>
    <row r="649" ht="12.75">
      <c r="I649" s="11"/>
    </row>
    <row r="650" ht="12.75">
      <c r="I650" s="11"/>
    </row>
    <row r="651" ht="12.75">
      <c r="I651" s="11"/>
    </row>
    <row r="652" ht="12.75">
      <c r="I652" s="11"/>
    </row>
    <row r="653" ht="12.75">
      <c r="I653" s="11"/>
    </row>
    <row r="654" ht="12.75">
      <c r="I654" s="11"/>
    </row>
    <row r="655" ht="12.75">
      <c r="I655" s="11"/>
    </row>
    <row r="656" ht="12.75">
      <c r="I656" s="11"/>
    </row>
    <row r="657" ht="12.75">
      <c r="I657" s="11"/>
    </row>
    <row r="658" ht="12.75">
      <c r="I658" s="11"/>
    </row>
    <row r="659" ht="12.75">
      <c r="I659" s="11"/>
    </row>
    <row r="660" ht="12.75">
      <c r="I660" s="11"/>
    </row>
    <row r="661" ht="12.75">
      <c r="I661" s="11"/>
    </row>
    <row r="662" ht="12.75">
      <c r="I662" s="11"/>
    </row>
    <row r="663" ht="12.75">
      <c r="I663" s="11"/>
    </row>
    <row r="664" ht="12.75">
      <c r="I664" s="11"/>
    </row>
    <row r="665" ht="12.75">
      <c r="I665" s="11"/>
    </row>
    <row r="666" ht="12.75">
      <c r="I666" s="11"/>
    </row>
    <row r="667" ht="12.75">
      <c r="I667" s="11"/>
    </row>
    <row r="668" ht="12.75">
      <c r="I668" s="11"/>
    </row>
    <row r="669" ht="12.75">
      <c r="I669" s="11"/>
    </row>
    <row r="670" ht="12.75">
      <c r="I670" s="11"/>
    </row>
    <row r="671" ht="12.75">
      <c r="I671" s="11"/>
    </row>
    <row r="672" ht="12.75">
      <c r="I672" s="11"/>
    </row>
    <row r="673" ht="12.75">
      <c r="I673" s="11"/>
    </row>
    <row r="674" ht="12.75">
      <c r="I674" s="11"/>
    </row>
    <row r="675" ht="12.75">
      <c r="I675" s="11"/>
    </row>
    <row r="676" ht="12.75">
      <c r="I676" s="11"/>
    </row>
    <row r="677" ht="12.75">
      <c r="I677" s="11"/>
    </row>
    <row r="678" ht="12.75">
      <c r="I678" s="11"/>
    </row>
    <row r="679" ht="12.75">
      <c r="I679" s="11"/>
    </row>
    <row r="680" ht="12.75">
      <c r="I680" s="11"/>
    </row>
    <row r="681" ht="12.75">
      <c r="I681" s="11"/>
    </row>
    <row r="682" ht="12.75">
      <c r="I682" s="11"/>
    </row>
    <row r="683" ht="12.75">
      <c r="I683" s="11"/>
    </row>
    <row r="684" ht="12.75">
      <c r="I684" s="11"/>
    </row>
    <row r="685" ht="12.75">
      <c r="I685" s="11"/>
    </row>
    <row r="686" ht="12.75">
      <c r="I686" s="11"/>
    </row>
    <row r="687" ht="12.75">
      <c r="I687" s="11"/>
    </row>
    <row r="688" ht="12.75">
      <c r="I688" s="11"/>
    </row>
    <row r="689" ht="12.75">
      <c r="I689" s="11"/>
    </row>
    <row r="690" ht="12.75">
      <c r="I690" s="11"/>
    </row>
    <row r="691" ht="12.75">
      <c r="I691" s="11"/>
    </row>
    <row r="692" ht="12.75">
      <c r="I692" s="11"/>
    </row>
    <row r="693" ht="12.75">
      <c r="I693" s="11"/>
    </row>
    <row r="694" ht="12.75">
      <c r="I694" s="11"/>
    </row>
    <row r="695" ht="12.75">
      <c r="I695" s="11"/>
    </row>
    <row r="696" ht="12.75">
      <c r="I696" s="11"/>
    </row>
    <row r="697" ht="12.75">
      <c r="I697" s="11"/>
    </row>
    <row r="698" ht="12.75">
      <c r="I698" s="11"/>
    </row>
    <row r="699" ht="12.75">
      <c r="I699" s="11"/>
    </row>
    <row r="700" ht="12.75">
      <c r="I700" s="11"/>
    </row>
    <row r="701" ht="12.75">
      <c r="I701" s="11"/>
    </row>
    <row r="702" ht="12.75">
      <c r="I702" s="11"/>
    </row>
    <row r="703" ht="12.75">
      <c r="I703" s="11"/>
    </row>
    <row r="704" ht="12.75">
      <c r="I704" s="11"/>
    </row>
    <row r="705" ht="12.75">
      <c r="I705" s="11"/>
    </row>
    <row r="706" ht="12.75">
      <c r="I706" s="11"/>
    </row>
    <row r="707" ht="12.75">
      <c r="I707" s="11"/>
    </row>
    <row r="708" ht="12.75">
      <c r="I708" s="11"/>
    </row>
    <row r="709" ht="12.75">
      <c r="I709" s="11"/>
    </row>
    <row r="710" ht="12.75">
      <c r="I710" s="11"/>
    </row>
    <row r="711" ht="12.75">
      <c r="I711" s="11"/>
    </row>
    <row r="712" ht="12.75">
      <c r="I712" s="11"/>
    </row>
    <row r="713" ht="12.75">
      <c r="I713" s="11"/>
    </row>
    <row r="714" ht="12.75">
      <c r="I714" s="11"/>
    </row>
    <row r="715" ht="12.75">
      <c r="I715" s="11"/>
    </row>
    <row r="716" ht="12.75">
      <c r="I716" s="11"/>
    </row>
    <row r="717" ht="12.75">
      <c r="I717" s="11"/>
    </row>
    <row r="718" ht="12.75">
      <c r="I718" s="11"/>
    </row>
    <row r="719" ht="12.75">
      <c r="I719" s="11"/>
    </row>
    <row r="720" ht="12.75">
      <c r="I720" s="11"/>
    </row>
    <row r="721" ht="12.75">
      <c r="I721" s="11"/>
    </row>
    <row r="722" ht="12.75">
      <c r="I722" s="11"/>
    </row>
    <row r="723" ht="12.75">
      <c r="I723" s="11"/>
    </row>
    <row r="724" ht="12.75">
      <c r="I724" s="11"/>
    </row>
    <row r="725" ht="12.75">
      <c r="I725" s="11"/>
    </row>
    <row r="726" ht="12.75">
      <c r="I726" s="11"/>
    </row>
    <row r="727" ht="12.75">
      <c r="I727" s="11"/>
    </row>
    <row r="728" ht="12.75">
      <c r="I728" s="11"/>
    </row>
    <row r="729" ht="12.75">
      <c r="I729" s="11"/>
    </row>
    <row r="730" ht="12.75">
      <c r="I730" s="11"/>
    </row>
    <row r="731" ht="12.75">
      <c r="I731" s="11"/>
    </row>
    <row r="732" ht="12.75">
      <c r="I732" s="11"/>
    </row>
    <row r="733" ht="12.75">
      <c r="I733" s="11"/>
    </row>
    <row r="734" ht="12.75">
      <c r="I734" s="11"/>
    </row>
    <row r="735" ht="12.75">
      <c r="I735" s="11"/>
    </row>
    <row r="736" ht="12.75">
      <c r="I736" s="11"/>
    </row>
    <row r="737" ht="12.75">
      <c r="I737" s="11"/>
    </row>
    <row r="738" ht="12.75">
      <c r="I738" s="11"/>
    </row>
    <row r="739" ht="12.75">
      <c r="I739" s="11"/>
    </row>
    <row r="740" ht="12.75">
      <c r="I740" s="11"/>
    </row>
    <row r="741" ht="12.75">
      <c r="I741" s="11"/>
    </row>
    <row r="742" ht="12.75">
      <c r="I742" s="11"/>
    </row>
    <row r="743" ht="12.75">
      <c r="I743" s="11"/>
    </row>
    <row r="744" ht="12.75">
      <c r="I744" s="11"/>
    </row>
    <row r="745" ht="12.75">
      <c r="I745" s="11"/>
    </row>
    <row r="746" ht="12.75">
      <c r="I746" s="11"/>
    </row>
    <row r="747" ht="12.75">
      <c r="I747" s="11"/>
    </row>
    <row r="748" ht="12.75">
      <c r="I748" s="11"/>
    </row>
    <row r="749" ht="12.75">
      <c r="I749" s="11"/>
    </row>
    <row r="750" ht="12.75">
      <c r="I750" s="11"/>
    </row>
    <row r="751" ht="12.75">
      <c r="I751" s="11"/>
    </row>
    <row r="752" ht="12.75">
      <c r="I752" s="11"/>
    </row>
    <row r="753" ht="12.75">
      <c r="I753" s="11"/>
    </row>
    <row r="754" ht="12.75">
      <c r="I754" s="11"/>
    </row>
    <row r="755" ht="12.75">
      <c r="I755" s="11"/>
    </row>
    <row r="756" ht="12.75">
      <c r="I756" s="11"/>
    </row>
    <row r="757" ht="12.75">
      <c r="I757" s="11"/>
    </row>
    <row r="758" ht="12.75">
      <c r="I758" s="11"/>
    </row>
    <row r="759" ht="12.75">
      <c r="I759" s="11"/>
    </row>
    <row r="760" ht="12.75">
      <c r="I760" s="11"/>
    </row>
    <row r="761" ht="12.75">
      <c r="I761" s="11"/>
    </row>
    <row r="762" ht="12.75">
      <c r="I762" s="11"/>
    </row>
    <row r="763" ht="12.75">
      <c r="I763" s="11"/>
    </row>
    <row r="764" ht="12.75">
      <c r="I764" s="11"/>
    </row>
    <row r="765" ht="12.75">
      <c r="I765" s="11"/>
    </row>
    <row r="766" ht="12.75">
      <c r="I766" s="11"/>
    </row>
    <row r="767" ht="12.75">
      <c r="I767" s="11"/>
    </row>
    <row r="768" ht="12.75">
      <c r="I768" s="11"/>
    </row>
    <row r="769" ht="12.75">
      <c r="I769" s="11"/>
    </row>
    <row r="770" ht="12.75">
      <c r="I770" s="11"/>
    </row>
    <row r="771" ht="12.75">
      <c r="I771" s="11"/>
    </row>
    <row r="772" ht="12.75">
      <c r="I772" s="11"/>
    </row>
    <row r="773" ht="12.75">
      <c r="I773" s="11"/>
    </row>
    <row r="774" ht="12.75">
      <c r="I774" s="11"/>
    </row>
    <row r="775" ht="12.75">
      <c r="I775" s="11"/>
    </row>
    <row r="776" ht="12.75">
      <c r="I776" s="11"/>
    </row>
    <row r="777" ht="12.75">
      <c r="I777" s="11"/>
    </row>
    <row r="778" ht="12.75">
      <c r="I778" s="11"/>
    </row>
    <row r="779" ht="12.75">
      <c r="I779" s="11"/>
    </row>
    <row r="780" ht="12.75">
      <c r="I780" s="11"/>
    </row>
    <row r="781" ht="12.75">
      <c r="I781" s="11"/>
    </row>
    <row r="782" ht="12.75">
      <c r="I782" s="11"/>
    </row>
    <row r="783" ht="12.75">
      <c r="I783" s="11"/>
    </row>
    <row r="784" ht="12.75">
      <c r="I784" s="11"/>
    </row>
    <row r="785" ht="12.75">
      <c r="I785" s="11"/>
    </row>
    <row r="786" ht="12.75">
      <c r="I786" s="11"/>
    </row>
    <row r="787" ht="12.75">
      <c r="I787" s="11"/>
    </row>
    <row r="788" ht="12.75">
      <c r="I788" s="11"/>
    </row>
    <row r="789" ht="12.75">
      <c r="I789" s="11"/>
    </row>
    <row r="790" ht="12.75">
      <c r="I790" s="11"/>
    </row>
    <row r="791" ht="12.75">
      <c r="I791" s="11"/>
    </row>
    <row r="792" ht="12.75">
      <c r="I792" s="11"/>
    </row>
    <row r="793" ht="12.75">
      <c r="I793" s="11"/>
    </row>
    <row r="794" ht="12.75">
      <c r="I794" s="11"/>
    </row>
    <row r="795" ht="12.75">
      <c r="I795" s="11"/>
    </row>
    <row r="796" ht="12.75">
      <c r="I796" s="11"/>
    </row>
    <row r="797" ht="12.75">
      <c r="I797" s="11"/>
    </row>
    <row r="798" ht="12.75">
      <c r="I798" s="11"/>
    </row>
    <row r="799" ht="12.75">
      <c r="I799" s="11"/>
    </row>
    <row r="800" ht="12.75">
      <c r="I800" s="11"/>
    </row>
    <row r="801" ht="12.75">
      <c r="I801" s="11"/>
    </row>
    <row r="802" ht="12.75">
      <c r="I802" s="11"/>
    </row>
    <row r="803" ht="12.75">
      <c r="I803" s="11"/>
    </row>
    <row r="804" ht="12.75">
      <c r="I804" s="11"/>
    </row>
    <row r="805" ht="12.75">
      <c r="I805" s="11"/>
    </row>
    <row r="806" ht="12.75">
      <c r="I806" s="11"/>
    </row>
    <row r="807" ht="12.75">
      <c r="I807" s="11"/>
    </row>
    <row r="808" ht="12.75">
      <c r="I808" s="11"/>
    </row>
    <row r="809" ht="12.75">
      <c r="I809" s="11"/>
    </row>
    <row r="810" ht="12.75">
      <c r="I810" s="11"/>
    </row>
    <row r="811" ht="12.75">
      <c r="I811" s="11"/>
    </row>
    <row r="812" ht="12.75">
      <c r="I812" s="11"/>
    </row>
    <row r="813" ht="12.75">
      <c r="I813" s="11"/>
    </row>
    <row r="814" ht="12.75">
      <c r="I814" s="11"/>
    </row>
    <row r="815" ht="12.75">
      <c r="I815" s="11"/>
    </row>
    <row r="816" ht="12.75">
      <c r="I816" s="11"/>
    </row>
    <row r="817" ht="12.75">
      <c r="I817" s="11"/>
    </row>
    <row r="818" ht="12.75">
      <c r="I818" s="11"/>
    </row>
    <row r="819" ht="12.75">
      <c r="I819" s="11"/>
    </row>
    <row r="820" ht="12.75">
      <c r="I820" s="11"/>
    </row>
    <row r="821" ht="12.75">
      <c r="I821" s="11"/>
    </row>
    <row r="822" ht="12.75">
      <c r="I822" s="11"/>
    </row>
    <row r="823" ht="12.75">
      <c r="I823" s="11"/>
    </row>
    <row r="824" ht="12.75">
      <c r="I824" s="11"/>
    </row>
    <row r="825" ht="12.75">
      <c r="I825" s="11"/>
    </row>
    <row r="826" ht="12.75">
      <c r="I826" s="11"/>
    </row>
    <row r="827" ht="12.75">
      <c r="I827" s="11"/>
    </row>
    <row r="828" ht="12.75">
      <c r="I828" s="11"/>
    </row>
    <row r="829" ht="12.75">
      <c r="I829" s="11"/>
    </row>
    <row r="830" ht="12.75">
      <c r="I830" s="11"/>
    </row>
    <row r="831" ht="12.75">
      <c r="I831" s="11"/>
    </row>
    <row r="832" ht="12.75">
      <c r="I832" s="11"/>
    </row>
    <row r="833" ht="12.75">
      <c r="I833" s="11"/>
    </row>
    <row r="834" ht="12.75">
      <c r="I834" s="11"/>
    </row>
    <row r="835" ht="12.75">
      <c r="I835" s="11"/>
    </row>
    <row r="836" ht="12.75">
      <c r="I836" s="11"/>
    </row>
    <row r="837" ht="12.75">
      <c r="I837" s="11"/>
    </row>
    <row r="838" ht="12.75">
      <c r="I838" s="11"/>
    </row>
    <row r="839" ht="12.75">
      <c r="I839" s="11"/>
    </row>
    <row r="840" ht="12.75">
      <c r="I840" s="11"/>
    </row>
    <row r="841" ht="12.75">
      <c r="I841" s="11"/>
    </row>
    <row r="842" ht="12.75">
      <c r="I842" s="11"/>
    </row>
    <row r="843" ht="12.75">
      <c r="I843" s="11"/>
    </row>
    <row r="844" ht="12.75">
      <c r="I844" s="11"/>
    </row>
    <row r="845" ht="12.75">
      <c r="I845" s="11"/>
    </row>
    <row r="846" ht="12.75">
      <c r="I846" s="11"/>
    </row>
    <row r="847" ht="12.75">
      <c r="I847" s="11"/>
    </row>
    <row r="848" ht="12.75">
      <c r="I848" s="11"/>
    </row>
    <row r="849" ht="12.75">
      <c r="I849" s="11"/>
    </row>
    <row r="850" ht="12.75">
      <c r="I850" s="11"/>
    </row>
    <row r="851" ht="12.75">
      <c r="I851" s="11"/>
    </row>
    <row r="852" ht="12.75">
      <c r="I852" s="11"/>
    </row>
    <row r="853" ht="12.75">
      <c r="I853" s="11"/>
    </row>
    <row r="854" ht="12.75">
      <c r="I854" s="11"/>
    </row>
    <row r="855" ht="12.75">
      <c r="I855" s="11"/>
    </row>
    <row r="856" ht="12.75">
      <c r="I856" s="11"/>
    </row>
    <row r="857" ht="12.75">
      <c r="I857" s="11"/>
    </row>
    <row r="858" ht="12.75">
      <c r="I858" s="11"/>
    </row>
    <row r="859" ht="12.75">
      <c r="I859" s="11"/>
    </row>
    <row r="860" ht="12.75">
      <c r="I860" s="11"/>
    </row>
    <row r="861" ht="12.75">
      <c r="I861" s="11"/>
    </row>
    <row r="862" ht="12.75">
      <c r="I862" s="11"/>
    </row>
    <row r="863" ht="12.75">
      <c r="I863" s="11"/>
    </row>
    <row r="864" ht="12.75">
      <c r="I864" s="11"/>
    </row>
    <row r="865" ht="12.75">
      <c r="I865" s="11"/>
    </row>
    <row r="866" ht="12.75">
      <c r="I866" s="11"/>
    </row>
    <row r="867" ht="12.75">
      <c r="I867" s="11"/>
    </row>
    <row r="868" ht="12.75">
      <c r="I868" s="11"/>
    </row>
    <row r="869" ht="12.75">
      <c r="I869" s="11"/>
    </row>
    <row r="870" ht="12.75">
      <c r="I870" s="11"/>
    </row>
    <row r="871" ht="12.75">
      <c r="I871" s="11"/>
    </row>
    <row r="872" ht="12.75">
      <c r="I872" s="11"/>
    </row>
    <row r="873" ht="12.75">
      <c r="I873" s="11"/>
    </row>
    <row r="874" ht="12.75">
      <c r="I874" s="11"/>
    </row>
    <row r="875" ht="12.75">
      <c r="I875" s="11"/>
    </row>
    <row r="876" ht="12.75">
      <c r="I876" s="11"/>
    </row>
    <row r="877" ht="12.75">
      <c r="I877" s="11"/>
    </row>
    <row r="878" ht="12.75">
      <c r="I878" s="11"/>
    </row>
    <row r="879" ht="12.75">
      <c r="I879" s="11"/>
    </row>
    <row r="880" ht="12.75">
      <c r="I880" s="11"/>
    </row>
    <row r="881" ht="12.75">
      <c r="I881" s="11"/>
    </row>
    <row r="882" ht="12.75">
      <c r="I882" s="11"/>
    </row>
    <row r="883" ht="12.75">
      <c r="I883" s="11"/>
    </row>
    <row r="884" ht="12.75">
      <c r="I884" s="11"/>
    </row>
    <row r="885" ht="12.75">
      <c r="I885" s="11"/>
    </row>
    <row r="886" ht="12.75">
      <c r="I886" s="11"/>
    </row>
    <row r="887" ht="12.75">
      <c r="I887" s="11"/>
    </row>
    <row r="888" ht="12.75">
      <c r="I888" s="11"/>
    </row>
    <row r="889" ht="12.75">
      <c r="I889" s="11"/>
    </row>
    <row r="890" ht="12.75">
      <c r="I890" s="11"/>
    </row>
    <row r="891" ht="12.75">
      <c r="I891" s="11"/>
    </row>
    <row r="892" ht="12.75">
      <c r="I892" s="11"/>
    </row>
    <row r="893" ht="12.75">
      <c r="I893" s="11"/>
    </row>
    <row r="894" ht="12.75">
      <c r="I894" s="11"/>
    </row>
    <row r="895" ht="12.75">
      <c r="I895" s="11"/>
    </row>
    <row r="896" ht="12.75">
      <c r="I896" s="11"/>
    </row>
    <row r="897" ht="12.75">
      <c r="I897" s="11"/>
    </row>
    <row r="898" ht="12.75">
      <c r="I898" s="11"/>
    </row>
    <row r="899" ht="12.75">
      <c r="I899" s="11"/>
    </row>
    <row r="900" ht="12.75">
      <c r="I900" s="11"/>
    </row>
    <row r="901" ht="12.75">
      <c r="I901" s="11"/>
    </row>
    <row r="902" ht="12.75">
      <c r="I902" s="11"/>
    </row>
    <row r="903" ht="12.75">
      <c r="I903" s="11"/>
    </row>
    <row r="904" ht="12.75">
      <c r="I904" s="11"/>
    </row>
    <row r="905" ht="12.75">
      <c r="I905" s="11"/>
    </row>
    <row r="906" ht="12.75">
      <c r="I906" s="11"/>
    </row>
    <row r="907" ht="12.75">
      <c r="I907" s="11"/>
    </row>
    <row r="908" ht="12.75">
      <c r="I908" s="11"/>
    </row>
    <row r="909" ht="12.75">
      <c r="I909" s="11"/>
    </row>
    <row r="910" ht="12.75">
      <c r="I910" s="11"/>
    </row>
    <row r="911" ht="12.75">
      <c r="I911" s="11"/>
    </row>
    <row r="912" ht="12.75">
      <c r="I912" s="11"/>
    </row>
    <row r="913" ht="12.75">
      <c r="I913" s="11"/>
    </row>
    <row r="914" ht="12.75">
      <c r="I914" s="11"/>
    </row>
    <row r="915" ht="12.75">
      <c r="I915" s="11"/>
    </row>
    <row r="916" ht="12.75">
      <c r="I916" s="11"/>
    </row>
    <row r="917" ht="12.75">
      <c r="I917" s="11"/>
    </row>
    <row r="918" ht="12.75">
      <c r="I918" s="11"/>
    </row>
    <row r="919" ht="12.75">
      <c r="I919" s="11"/>
    </row>
    <row r="920" ht="12.75">
      <c r="I920" s="11"/>
    </row>
    <row r="921" ht="12.75">
      <c r="I921" s="11"/>
    </row>
    <row r="922" ht="12.75">
      <c r="I922" s="11"/>
    </row>
    <row r="923" ht="12.75">
      <c r="I923" s="11"/>
    </row>
    <row r="924" ht="12.75">
      <c r="I924" s="11"/>
    </row>
    <row r="925" ht="12.75">
      <c r="I925" s="11"/>
    </row>
    <row r="926" ht="12.75">
      <c r="I926" s="11"/>
    </row>
    <row r="927" ht="12.75">
      <c r="I927" s="11"/>
    </row>
    <row r="928" ht="12.75">
      <c r="I928" s="11"/>
    </row>
    <row r="929" ht="12.75">
      <c r="I929" s="11"/>
    </row>
    <row r="930" ht="12.75">
      <c r="I930" s="11"/>
    </row>
    <row r="931" ht="12.75">
      <c r="I931" s="11"/>
    </row>
    <row r="932" ht="12.75">
      <c r="I932" s="11"/>
    </row>
    <row r="933" ht="12.75">
      <c r="I933" s="11"/>
    </row>
    <row r="934" ht="12.75">
      <c r="I934" s="11"/>
    </row>
    <row r="935" ht="12.75">
      <c r="I935" s="11"/>
    </row>
    <row r="936" ht="12.75">
      <c r="I936" s="11"/>
    </row>
    <row r="937" ht="12.75">
      <c r="I937" s="11"/>
    </row>
    <row r="938" ht="12.75">
      <c r="I938" s="11"/>
    </row>
    <row r="939" ht="12.75">
      <c r="I939" s="11"/>
    </row>
    <row r="940" ht="12.75">
      <c r="I940" s="11"/>
    </row>
    <row r="941" ht="12.75">
      <c r="I941" s="11"/>
    </row>
    <row r="942" ht="12.75">
      <c r="I942" s="11"/>
    </row>
    <row r="943" ht="12.75">
      <c r="I943" s="11"/>
    </row>
    <row r="944" ht="12.75">
      <c r="I944" s="11"/>
    </row>
    <row r="945" ht="12.75">
      <c r="I945" s="11"/>
    </row>
    <row r="946" ht="12.75">
      <c r="I946" s="11"/>
    </row>
    <row r="947" ht="12.75">
      <c r="I947" s="11"/>
    </row>
    <row r="948" ht="12.75">
      <c r="I948" s="11"/>
    </row>
    <row r="949" ht="12.75">
      <c r="I949" s="11"/>
    </row>
    <row r="950" ht="12.75">
      <c r="I950" s="11"/>
    </row>
    <row r="951" ht="12.75">
      <c r="I951" s="11"/>
    </row>
    <row r="952" ht="12.75">
      <c r="I952" s="11"/>
    </row>
    <row r="953" ht="12.75">
      <c r="I953" s="11"/>
    </row>
    <row r="954" ht="12.75">
      <c r="I954" s="11"/>
    </row>
    <row r="955" ht="12.75">
      <c r="I955" s="11"/>
    </row>
    <row r="956" ht="12.75">
      <c r="I956" s="11"/>
    </row>
    <row r="957" ht="12.75">
      <c r="I957" s="11"/>
    </row>
    <row r="958" ht="12.75">
      <c r="I958" s="11"/>
    </row>
    <row r="959" ht="12.75">
      <c r="I959" s="11"/>
    </row>
    <row r="960" ht="12.75">
      <c r="I960" s="11"/>
    </row>
    <row r="961" ht="12.75">
      <c r="I961" s="11"/>
    </row>
    <row r="962" ht="12.75">
      <c r="I962" s="11"/>
    </row>
    <row r="963" ht="12.75">
      <c r="I963" s="11"/>
    </row>
    <row r="964" ht="12.75">
      <c r="I964" s="11"/>
    </row>
    <row r="965" ht="12.75">
      <c r="I965" s="11"/>
    </row>
    <row r="966" ht="12.75">
      <c r="I966" s="11"/>
    </row>
    <row r="967" ht="12.75">
      <c r="I967" s="11"/>
    </row>
    <row r="968" ht="12.75">
      <c r="I968" s="11"/>
    </row>
    <row r="969" ht="12.75">
      <c r="I969" s="11"/>
    </row>
    <row r="970" ht="12.75">
      <c r="I970" s="11"/>
    </row>
    <row r="971" ht="12.75">
      <c r="I971" s="11"/>
    </row>
    <row r="972" ht="12.75">
      <c r="I972" s="11"/>
    </row>
    <row r="973" ht="12.75">
      <c r="I973" s="11"/>
    </row>
    <row r="974" ht="12.75">
      <c r="I974" s="11"/>
    </row>
    <row r="975" ht="12.75">
      <c r="I975" s="11"/>
    </row>
    <row r="976" ht="12.75">
      <c r="I976" s="11"/>
    </row>
    <row r="977" ht="12.75">
      <c r="I977" s="11"/>
    </row>
    <row r="978" ht="12.75">
      <c r="I978" s="11"/>
    </row>
    <row r="979" ht="12.75">
      <c r="I979" s="11"/>
    </row>
    <row r="980" ht="12.75">
      <c r="I980" s="11"/>
    </row>
    <row r="981" ht="12.75">
      <c r="I981" s="11"/>
    </row>
    <row r="982" ht="12.75">
      <c r="I982" s="11"/>
    </row>
    <row r="983" ht="12.75">
      <c r="I983" s="11"/>
    </row>
    <row r="984" ht="12.75">
      <c r="I984" s="11"/>
    </row>
    <row r="985" ht="12.75">
      <c r="I985" s="11"/>
    </row>
    <row r="986" ht="12.75">
      <c r="I986" s="11"/>
    </row>
    <row r="987" ht="12.75">
      <c r="I987" s="11"/>
    </row>
    <row r="988" ht="12.75">
      <c r="I988" s="11"/>
    </row>
    <row r="989" ht="12.75">
      <c r="I989" s="11"/>
    </row>
    <row r="990" ht="12.75">
      <c r="I990" s="11"/>
    </row>
    <row r="991" ht="12.75">
      <c r="I991" s="11"/>
    </row>
    <row r="992" ht="12.75">
      <c r="I992" s="11"/>
    </row>
    <row r="993" ht="12.75">
      <c r="I993" s="11"/>
    </row>
    <row r="994" ht="12.75">
      <c r="I994" s="11"/>
    </row>
    <row r="995" ht="12.75">
      <c r="I995" s="11"/>
    </row>
    <row r="996" ht="12.75">
      <c r="I996" s="11"/>
    </row>
    <row r="997" ht="12.75">
      <c r="I997" s="11"/>
    </row>
    <row r="998" ht="12.75">
      <c r="I998" s="11"/>
    </row>
    <row r="999" ht="12.75">
      <c r="I999" s="11"/>
    </row>
    <row r="1000" ht="12.75">
      <c r="I1000" s="11"/>
    </row>
    <row r="1001" ht="12.75">
      <c r="I1001" s="11"/>
    </row>
    <row r="1002" ht="12.75">
      <c r="I1002" s="11"/>
    </row>
    <row r="1003" ht="12.75">
      <c r="I1003" s="11"/>
    </row>
    <row r="1004" ht="12.75">
      <c r="I1004" s="11"/>
    </row>
    <row r="1005" ht="12.75">
      <c r="I1005" s="11"/>
    </row>
    <row r="1006" ht="12.75">
      <c r="I1006" s="11"/>
    </row>
    <row r="1007" ht="12.75">
      <c r="I1007" s="11"/>
    </row>
    <row r="1008" ht="12.75">
      <c r="I1008" s="11"/>
    </row>
    <row r="1009" ht="12.75">
      <c r="I1009" s="11"/>
    </row>
    <row r="1010" ht="12.75">
      <c r="I1010" s="11"/>
    </row>
    <row r="1011" ht="12.75">
      <c r="I1011" s="11"/>
    </row>
    <row r="1012" ht="12.75">
      <c r="I1012" s="11"/>
    </row>
    <row r="1013" ht="12.75">
      <c r="I1013" s="11"/>
    </row>
    <row r="1014" ht="12.75">
      <c r="I1014" s="11"/>
    </row>
    <row r="1015" ht="12.75">
      <c r="I1015" s="11"/>
    </row>
    <row r="1016" ht="12.75">
      <c r="I1016" s="11"/>
    </row>
    <row r="1017" ht="12.75">
      <c r="I1017" s="11"/>
    </row>
    <row r="1018" ht="12.75">
      <c r="I1018" s="11"/>
    </row>
    <row r="1019" ht="12.75">
      <c r="I1019" s="11"/>
    </row>
    <row r="1020" ht="12.75">
      <c r="I1020" s="11"/>
    </row>
    <row r="1021" ht="12.75">
      <c r="I1021" s="11"/>
    </row>
    <row r="1022" ht="12.75">
      <c r="I1022" s="11"/>
    </row>
    <row r="1023" ht="12.75">
      <c r="I1023" s="11"/>
    </row>
    <row r="1024" ht="12.75">
      <c r="I1024" s="11"/>
    </row>
    <row r="1025" ht="12.75">
      <c r="I1025" s="11"/>
    </row>
    <row r="1026" ht="12.75">
      <c r="I1026" s="11"/>
    </row>
    <row r="1027" ht="12.75">
      <c r="I1027" s="11"/>
    </row>
    <row r="1028" ht="12.75">
      <c r="I1028" s="11"/>
    </row>
    <row r="1029" ht="12.75">
      <c r="I1029" s="11"/>
    </row>
    <row r="1030" ht="12.75">
      <c r="I1030" s="11"/>
    </row>
    <row r="1031" ht="12.75">
      <c r="I1031" s="11"/>
    </row>
    <row r="1032" ht="12.75">
      <c r="I1032" s="11"/>
    </row>
    <row r="1033" ht="12.75">
      <c r="I1033" s="11"/>
    </row>
    <row r="1034" ht="12.75">
      <c r="I1034" s="11"/>
    </row>
    <row r="1035" ht="12.75">
      <c r="I1035" s="11"/>
    </row>
    <row r="1036" ht="12.75">
      <c r="I1036" s="11"/>
    </row>
    <row r="1037" ht="12.75">
      <c r="I1037" s="11"/>
    </row>
    <row r="1038" ht="12.75">
      <c r="I1038" s="11"/>
    </row>
    <row r="1039" ht="12.75">
      <c r="I1039" s="11"/>
    </row>
    <row r="1040" ht="12.75">
      <c r="I1040" s="11"/>
    </row>
    <row r="1041" ht="12.75">
      <c r="I1041" s="11"/>
    </row>
    <row r="1042" ht="12.75">
      <c r="I1042" s="11"/>
    </row>
    <row r="1043" ht="12.75">
      <c r="I1043" s="11"/>
    </row>
    <row r="1044" ht="12.75">
      <c r="I1044" s="11"/>
    </row>
    <row r="1045" ht="12.75">
      <c r="I1045" s="11"/>
    </row>
    <row r="1046" ht="12.75">
      <c r="I1046" s="11"/>
    </row>
    <row r="1047" ht="12.75">
      <c r="I1047" s="11"/>
    </row>
    <row r="1048" ht="12.75">
      <c r="I1048" s="11"/>
    </row>
    <row r="1049" ht="12.75">
      <c r="I1049" s="11"/>
    </row>
    <row r="1050" ht="12.75">
      <c r="I1050" s="11"/>
    </row>
    <row r="1051" ht="12.75">
      <c r="I1051" s="11"/>
    </row>
    <row r="1052" ht="12.75">
      <c r="I1052" s="11"/>
    </row>
    <row r="1053" ht="12.75">
      <c r="I1053" s="11"/>
    </row>
    <row r="1054" ht="12.75">
      <c r="I1054" s="11"/>
    </row>
    <row r="1055" ht="12.75">
      <c r="I1055" s="11"/>
    </row>
    <row r="1056" ht="12.75">
      <c r="I1056" s="11"/>
    </row>
    <row r="1057" ht="12.75">
      <c r="I1057" s="11"/>
    </row>
    <row r="1058" ht="12.75">
      <c r="I1058" s="11"/>
    </row>
    <row r="1059" ht="12.75">
      <c r="I1059" s="11"/>
    </row>
    <row r="1060" ht="12.75">
      <c r="I1060" s="11"/>
    </row>
    <row r="1061" ht="12.75">
      <c r="I1061" s="11"/>
    </row>
    <row r="1062" ht="12.75">
      <c r="I1062" s="11"/>
    </row>
    <row r="1063" ht="12.75">
      <c r="I1063" s="11"/>
    </row>
    <row r="1064" ht="12.75">
      <c r="I1064" s="11"/>
    </row>
    <row r="1065" ht="12.75">
      <c r="I1065" s="11"/>
    </row>
    <row r="1066" ht="12.75">
      <c r="I1066" s="11"/>
    </row>
    <row r="1067" ht="12.75">
      <c r="I1067" s="11"/>
    </row>
    <row r="1068" ht="12.75">
      <c r="I1068" s="11"/>
    </row>
    <row r="1069" ht="12.75">
      <c r="I1069" s="11"/>
    </row>
    <row r="1070" ht="12.75">
      <c r="I1070" s="11"/>
    </row>
    <row r="1071" ht="12.75">
      <c r="I1071" s="11"/>
    </row>
    <row r="1072" ht="12.75">
      <c r="I1072" s="11"/>
    </row>
    <row r="1073" ht="12.75">
      <c r="I1073" s="11"/>
    </row>
    <row r="1074" ht="12.75">
      <c r="I1074" s="11"/>
    </row>
    <row r="1075" ht="12.75">
      <c r="I1075" s="11"/>
    </row>
    <row r="1076" ht="12.75">
      <c r="I1076" s="11"/>
    </row>
    <row r="1077" ht="12.75">
      <c r="I1077" s="11"/>
    </row>
    <row r="1078" ht="12.75">
      <c r="I1078" s="11"/>
    </row>
    <row r="1079" ht="12.75">
      <c r="I1079" s="11"/>
    </row>
    <row r="1080" ht="12.75">
      <c r="I1080" s="11"/>
    </row>
    <row r="1081" ht="12.75">
      <c r="I1081" s="11"/>
    </row>
    <row r="1082" ht="12.75">
      <c r="I1082" s="11"/>
    </row>
    <row r="1083" ht="12.75">
      <c r="I1083" s="11"/>
    </row>
    <row r="1084" ht="12.75">
      <c r="I1084" s="11"/>
    </row>
    <row r="1085" ht="12.75">
      <c r="I1085" s="11"/>
    </row>
    <row r="1086" ht="12.75">
      <c r="I1086" s="11"/>
    </row>
    <row r="1087" ht="12.75">
      <c r="I1087" s="11"/>
    </row>
    <row r="1088" ht="12.75">
      <c r="I1088" s="11"/>
    </row>
    <row r="1089" ht="12.75">
      <c r="I1089" s="11"/>
    </row>
    <row r="1090" ht="12.75">
      <c r="I1090" s="11"/>
    </row>
    <row r="1091" ht="12.75">
      <c r="I1091" s="11"/>
    </row>
    <row r="1092" ht="12.75">
      <c r="I1092" s="11"/>
    </row>
    <row r="1093" ht="12.75">
      <c r="I1093" s="11"/>
    </row>
    <row r="1094" ht="12.75">
      <c r="I1094" s="11"/>
    </row>
    <row r="1095" ht="12.75">
      <c r="I1095" s="11"/>
    </row>
    <row r="1096" ht="12.75">
      <c r="I1096" s="11"/>
    </row>
    <row r="1097" ht="12.75">
      <c r="I1097" s="11"/>
    </row>
    <row r="1098" ht="12.75">
      <c r="I1098" s="11"/>
    </row>
    <row r="1099" ht="12.75">
      <c r="I1099" s="11"/>
    </row>
    <row r="1100" ht="12.75">
      <c r="I1100" s="11"/>
    </row>
    <row r="1101" ht="12.75">
      <c r="I1101" s="11"/>
    </row>
    <row r="1102" ht="12.75">
      <c r="I1102" s="11"/>
    </row>
    <row r="1103" ht="12.75">
      <c r="I1103" s="11"/>
    </row>
    <row r="1104" ht="12.75">
      <c r="I1104" s="11"/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Footer>&amp;L&amp;Z&amp;F&amp;D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J363"/>
  <sheetViews>
    <sheetView workbookViewId="0" topLeftCell="A31">
      <selection activeCell="E50" sqref="E50"/>
    </sheetView>
  </sheetViews>
  <sheetFormatPr defaultColWidth="11.421875" defaultRowHeight="12.75"/>
  <cols>
    <col min="2" max="2" width="11.57421875" style="18" customWidth="1"/>
    <col min="3" max="3" width="16.28125" style="0" customWidth="1"/>
    <col min="4" max="4" width="13.28125" style="10" customWidth="1"/>
    <col min="5" max="5" width="9.7109375" style="18" customWidth="1"/>
    <col min="6" max="6" width="16.7109375" style="0" customWidth="1"/>
    <col min="7" max="7" width="9.7109375" style="18" customWidth="1"/>
    <col min="8" max="8" width="17.28125" style="10" bestFit="1" customWidth="1"/>
  </cols>
  <sheetData>
    <row r="5" ht="12.75">
      <c r="A5" t="s">
        <v>206</v>
      </c>
    </row>
    <row r="6" spans="1:9" s="24" customFormat="1" ht="15">
      <c r="A6" s="24" t="s">
        <v>207</v>
      </c>
      <c r="B6" s="26" t="s">
        <v>216</v>
      </c>
      <c r="C6" s="24" t="s">
        <v>214</v>
      </c>
      <c r="D6" s="25" t="s">
        <v>209</v>
      </c>
      <c r="E6" s="26" t="s">
        <v>217</v>
      </c>
      <c r="F6" s="24" t="s">
        <v>215</v>
      </c>
      <c r="G6" s="26" t="s">
        <v>217</v>
      </c>
      <c r="H6" s="25" t="s">
        <v>209</v>
      </c>
      <c r="I6" s="24" t="s">
        <v>210</v>
      </c>
    </row>
    <row r="7" spans="2:8" s="1" customFormat="1" ht="12.75">
      <c r="B7" s="17"/>
      <c r="D7" s="11"/>
      <c r="E7" s="17"/>
      <c r="G7" s="17"/>
      <c r="H7" s="11"/>
    </row>
    <row r="8" spans="1:10" ht="15">
      <c r="A8" s="19" t="s">
        <v>208</v>
      </c>
      <c r="B8" s="21">
        <v>0.5</v>
      </c>
      <c r="C8" s="19">
        <v>990</v>
      </c>
      <c r="D8" s="20">
        <v>13300</v>
      </c>
      <c r="E8" s="21">
        <v>0.5</v>
      </c>
      <c r="F8" s="19">
        <v>997</v>
      </c>
      <c r="G8" s="21">
        <v>0.5</v>
      </c>
      <c r="H8" s="20">
        <v>13300</v>
      </c>
      <c r="I8" s="19" t="s">
        <v>211</v>
      </c>
      <c r="J8" s="19"/>
    </row>
    <row r="9" spans="1:10" ht="15">
      <c r="A9" s="19" t="s">
        <v>212</v>
      </c>
      <c r="B9" s="21">
        <v>0.25</v>
      </c>
      <c r="C9" s="19">
        <v>990</v>
      </c>
      <c r="D9" s="20">
        <v>13400</v>
      </c>
      <c r="E9" s="21">
        <v>1</v>
      </c>
      <c r="F9" s="19">
        <v>997</v>
      </c>
      <c r="G9" s="21">
        <v>1</v>
      </c>
      <c r="H9" s="20">
        <v>13400</v>
      </c>
      <c r="I9" s="19" t="s">
        <v>196</v>
      </c>
      <c r="J9" s="19"/>
    </row>
    <row r="10" spans="1:10" ht="15">
      <c r="A10" s="19"/>
      <c r="B10" s="21"/>
      <c r="C10" s="19"/>
      <c r="D10" s="22">
        <f>SUM(D8:D9)</f>
        <v>26700</v>
      </c>
      <c r="E10" s="23"/>
      <c r="F10" s="19"/>
      <c r="G10" s="21"/>
      <c r="H10" s="22">
        <f>SUM(H8:H9)</f>
        <v>26700</v>
      </c>
      <c r="I10" s="19"/>
      <c r="J10" s="19"/>
    </row>
    <row r="11" spans="1:10" ht="15">
      <c r="A11" s="19"/>
      <c r="B11" s="21"/>
      <c r="C11" s="19"/>
      <c r="D11" s="20"/>
      <c r="E11" s="21"/>
      <c r="F11" s="19"/>
      <c r="G11" s="21"/>
      <c r="H11" s="20"/>
      <c r="I11" s="19"/>
      <c r="J11" s="19"/>
    </row>
    <row r="12" spans="1:10" ht="15">
      <c r="A12" s="19" t="s">
        <v>213</v>
      </c>
      <c r="B12" s="21">
        <v>0.75</v>
      </c>
      <c r="C12" s="19">
        <v>991</v>
      </c>
      <c r="D12" s="22">
        <v>45800</v>
      </c>
      <c r="E12" s="27">
        <v>1</v>
      </c>
      <c r="F12" s="19">
        <v>991</v>
      </c>
      <c r="G12" s="21">
        <v>0.33</v>
      </c>
      <c r="H12" s="20">
        <f>D12*G12</f>
        <v>15114</v>
      </c>
      <c r="I12" s="19"/>
      <c r="J12" s="19"/>
    </row>
    <row r="13" spans="1:10" ht="15">
      <c r="A13" s="19"/>
      <c r="B13" s="21"/>
      <c r="C13" s="19"/>
      <c r="D13" s="22"/>
      <c r="E13" s="27"/>
      <c r="F13" s="28" t="s">
        <v>218</v>
      </c>
      <c r="G13" s="21">
        <v>0.32</v>
      </c>
      <c r="H13" s="20">
        <f>D12*G13</f>
        <v>14656</v>
      </c>
      <c r="I13" s="19"/>
      <c r="J13" s="19"/>
    </row>
    <row r="14" spans="1:10" ht="15">
      <c r="A14" s="19"/>
      <c r="B14" s="21"/>
      <c r="C14" s="19"/>
      <c r="D14" s="20"/>
      <c r="E14" s="21"/>
      <c r="F14" s="28" t="s">
        <v>219</v>
      </c>
      <c r="G14" s="21">
        <v>0.01</v>
      </c>
      <c r="H14" s="20">
        <f>D12*G14</f>
        <v>458</v>
      </c>
      <c r="I14" s="19"/>
      <c r="J14" s="19"/>
    </row>
    <row r="15" spans="1:10" ht="15">
      <c r="A15" s="19"/>
      <c r="B15" s="21"/>
      <c r="C15" s="19"/>
      <c r="D15" s="20"/>
      <c r="E15" s="21"/>
      <c r="F15" s="28" t="s">
        <v>220</v>
      </c>
      <c r="G15" s="21">
        <v>0.08</v>
      </c>
      <c r="H15" s="20">
        <f>D12*G15</f>
        <v>3664</v>
      </c>
      <c r="I15" s="19"/>
      <c r="J15" s="19"/>
    </row>
    <row r="16" spans="1:10" ht="15">
      <c r="A16" s="19"/>
      <c r="B16" s="21"/>
      <c r="C16" s="19"/>
      <c r="D16" s="20"/>
      <c r="E16" s="21"/>
      <c r="F16" s="28" t="s">
        <v>221</v>
      </c>
      <c r="G16" s="21">
        <v>0.02</v>
      </c>
      <c r="H16" s="20">
        <f>D12*G16</f>
        <v>916</v>
      </c>
      <c r="I16" s="19"/>
      <c r="J16" s="19"/>
    </row>
    <row r="17" spans="1:10" ht="15">
      <c r="A17" s="19"/>
      <c r="B17" s="21"/>
      <c r="C17" s="19"/>
      <c r="D17" s="20"/>
      <c r="E17" s="21"/>
      <c r="F17" s="28" t="s">
        <v>222</v>
      </c>
      <c r="G17" s="21">
        <v>0.24</v>
      </c>
      <c r="H17" s="20">
        <f>D12*G17</f>
        <v>10992</v>
      </c>
      <c r="I17" s="19"/>
      <c r="J17" s="19"/>
    </row>
    <row r="18" spans="1:10" ht="15">
      <c r="A18" s="19"/>
      <c r="B18" s="21"/>
      <c r="C18" s="19"/>
      <c r="D18" s="20"/>
      <c r="E18" s="21"/>
      <c r="F18" s="19"/>
      <c r="G18" s="21"/>
      <c r="H18" s="20"/>
      <c r="I18" s="19"/>
      <c r="J18" s="19"/>
    </row>
    <row r="19" spans="1:10" ht="15">
      <c r="A19" s="19"/>
      <c r="B19" s="21"/>
      <c r="C19" s="19"/>
      <c r="D19" s="20"/>
      <c r="E19" s="21"/>
      <c r="F19" s="19"/>
      <c r="G19" s="21">
        <f>SUM(G12:G18)</f>
        <v>1</v>
      </c>
      <c r="H19" s="25">
        <f>SUM(H12:H18)</f>
        <v>45800</v>
      </c>
      <c r="I19" s="19"/>
      <c r="J19" s="19"/>
    </row>
    <row r="20" spans="1:10" ht="15">
      <c r="A20" s="19"/>
      <c r="B20" s="21"/>
      <c r="C20" s="19"/>
      <c r="D20" s="20"/>
      <c r="E20" s="21"/>
      <c r="F20" s="19"/>
      <c r="G20" s="21"/>
      <c r="H20" s="20"/>
      <c r="I20" s="19"/>
      <c r="J20" s="19"/>
    </row>
    <row r="21" spans="1:10" ht="15">
      <c r="A21" s="19"/>
      <c r="B21" s="21"/>
      <c r="C21" s="19"/>
      <c r="D21" s="20"/>
      <c r="E21" s="21"/>
      <c r="F21" s="19"/>
      <c r="G21" s="21"/>
      <c r="H21" s="20"/>
      <c r="I21" s="19"/>
      <c r="J21" s="19"/>
    </row>
    <row r="22" spans="1:10" ht="15">
      <c r="A22" s="19"/>
      <c r="B22" s="21"/>
      <c r="C22" s="19"/>
      <c r="D22" s="20"/>
      <c r="E22" s="21"/>
      <c r="F22" s="19"/>
      <c r="G22" s="21"/>
      <c r="H22" s="20"/>
      <c r="I22" s="19"/>
      <c r="J22" s="19"/>
    </row>
    <row r="23" spans="1:10" ht="15">
      <c r="A23" s="19" t="s">
        <v>223</v>
      </c>
      <c r="B23" s="21">
        <v>0.375</v>
      </c>
      <c r="C23" s="19"/>
      <c r="D23" s="22">
        <v>16023.15</v>
      </c>
      <c r="E23" s="27">
        <v>1</v>
      </c>
      <c r="F23" s="19">
        <v>991</v>
      </c>
      <c r="G23" s="21">
        <v>0.8</v>
      </c>
      <c r="H23" s="20">
        <f>D23*G23</f>
        <v>12818.52</v>
      </c>
      <c r="I23" s="19"/>
      <c r="J23" s="19"/>
    </row>
    <row r="24" spans="1:10" ht="15">
      <c r="A24" s="19"/>
      <c r="B24" s="21"/>
      <c r="C24" s="19"/>
      <c r="D24" s="22"/>
      <c r="E24" s="27"/>
      <c r="F24" s="19">
        <v>991</v>
      </c>
      <c r="G24" s="21">
        <v>0.06</v>
      </c>
      <c r="H24" s="20">
        <f>D23*G24</f>
        <v>961.3889999999999</v>
      </c>
      <c r="I24" s="19" t="s">
        <v>196</v>
      </c>
      <c r="J24" s="19"/>
    </row>
    <row r="25" spans="1:10" ht="15">
      <c r="A25" s="19"/>
      <c r="B25" s="21"/>
      <c r="C25" s="19"/>
      <c r="D25" s="22"/>
      <c r="E25" s="27"/>
      <c r="F25" s="28" t="s">
        <v>218</v>
      </c>
      <c r="G25" s="21">
        <v>0.06</v>
      </c>
      <c r="H25" s="20">
        <f>D23*G25</f>
        <v>961.3889999999999</v>
      </c>
      <c r="I25" s="19"/>
      <c r="J25" s="19"/>
    </row>
    <row r="26" spans="1:10" ht="15">
      <c r="A26" s="19"/>
      <c r="B26" s="21"/>
      <c r="C26" s="19"/>
      <c r="D26" s="20"/>
      <c r="E26" s="21"/>
      <c r="F26" s="28" t="s">
        <v>219</v>
      </c>
      <c r="G26" s="21">
        <v>0</v>
      </c>
      <c r="H26" s="20">
        <f>D23*G26</f>
        <v>0</v>
      </c>
      <c r="I26" s="19"/>
      <c r="J26" s="19"/>
    </row>
    <row r="27" spans="1:10" ht="15">
      <c r="A27" s="19"/>
      <c r="B27" s="21"/>
      <c r="C27" s="19"/>
      <c r="D27" s="20"/>
      <c r="E27" s="21"/>
      <c r="F27" s="28" t="s">
        <v>220</v>
      </c>
      <c r="G27" s="21">
        <v>0.02</v>
      </c>
      <c r="H27" s="20">
        <f>D23*G27</f>
        <v>320.463</v>
      </c>
      <c r="I27" s="19"/>
      <c r="J27" s="19"/>
    </row>
    <row r="28" spans="1:10" ht="15">
      <c r="A28" s="19"/>
      <c r="B28" s="21"/>
      <c r="C28" s="19"/>
      <c r="D28" s="20"/>
      <c r="E28" s="21"/>
      <c r="F28" s="28" t="s">
        <v>221</v>
      </c>
      <c r="G28" s="21">
        <v>0</v>
      </c>
      <c r="H28" s="20">
        <f>D23*G28</f>
        <v>0</v>
      </c>
      <c r="I28" s="19"/>
      <c r="J28" s="19"/>
    </row>
    <row r="29" spans="1:10" ht="15">
      <c r="A29" s="19"/>
      <c r="B29" s="21"/>
      <c r="C29" s="19"/>
      <c r="D29" s="20"/>
      <c r="E29" s="21"/>
      <c r="F29" s="28" t="s">
        <v>222</v>
      </c>
      <c r="G29" s="21">
        <v>0.06</v>
      </c>
      <c r="H29" s="20">
        <f>D23*G29</f>
        <v>961.3889999999999</v>
      </c>
      <c r="I29" s="19"/>
      <c r="J29" s="19"/>
    </row>
    <row r="30" spans="1:10" ht="15">
      <c r="A30" s="19"/>
      <c r="B30" s="21"/>
      <c r="C30" s="19"/>
      <c r="D30" s="20"/>
      <c r="E30" s="21"/>
      <c r="F30" s="19"/>
      <c r="G30" s="21"/>
      <c r="H30" s="20"/>
      <c r="I30" s="19"/>
      <c r="J30" s="19"/>
    </row>
    <row r="31" spans="1:10" ht="15">
      <c r="A31" s="19"/>
      <c r="B31" s="21"/>
      <c r="C31" s="19"/>
      <c r="D31" s="20"/>
      <c r="E31" s="21"/>
      <c r="F31" s="19"/>
      <c r="G31" s="21">
        <f>SUM(G23:G30)</f>
        <v>1.0000000000000002</v>
      </c>
      <c r="H31" s="25">
        <f>SUM(H23:H30)</f>
        <v>16023.149999999998</v>
      </c>
      <c r="I31" s="19"/>
      <c r="J31" s="19"/>
    </row>
    <row r="32" spans="1:10" ht="15">
      <c r="A32" s="19"/>
      <c r="B32" s="21"/>
      <c r="C32" s="19"/>
      <c r="D32" s="20"/>
      <c r="E32" s="21"/>
      <c r="F32" s="19"/>
      <c r="G32" s="21"/>
      <c r="H32" s="20"/>
      <c r="I32" s="19"/>
      <c r="J32" s="19"/>
    </row>
    <row r="33" spans="1:10" ht="15">
      <c r="A33" s="19"/>
      <c r="B33" s="21"/>
      <c r="C33" s="19"/>
      <c r="D33" s="20"/>
      <c r="E33" s="21"/>
      <c r="F33" s="19"/>
      <c r="G33" s="21"/>
      <c r="H33" s="20"/>
      <c r="I33" s="19"/>
      <c r="J33" s="19"/>
    </row>
    <row r="34" spans="1:10" ht="15">
      <c r="A34" s="19"/>
      <c r="B34" s="21"/>
      <c r="C34" s="19"/>
      <c r="D34" s="20"/>
      <c r="E34" s="21"/>
      <c r="F34" s="19"/>
      <c r="G34" s="21"/>
      <c r="H34" s="20"/>
      <c r="I34" s="19"/>
      <c r="J34" s="19"/>
    </row>
    <row r="35" spans="1:10" s="24" customFormat="1" ht="15">
      <c r="A35" s="29" t="s">
        <v>207</v>
      </c>
      <c r="B35" s="23" t="s">
        <v>216</v>
      </c>
      <c r="C35" s="29" t="s">
        <v>214</v>
      </c>
      <c r="D35" s="22" t="s">
        <v>209</v>
      </c>
      <c r="E35" s="23" t="s">
        <v>217</v>
      </c>
      <c r="F35" s="29" t="s">
        <v>215</v>
      </c>
      <c r="G35" s="23" t="s">
        <v>217</v>
      </c>
      <c r="H35" s="22" t="s">
        <v>209</v>
      </c>
      <c r="I35" s="29" t="s">
        <v>210</v>
      </c>
      <c r="J35" s="29"/>
    </row>
    <row r="36" spans="1:10" ht="15">
      <c r="A36" s="19"/>
      <c r="B36" s="21"/>
      <c r="C36" s="19"/>
      <c r="D36" s="20"/>
      <c r="E36" s="21"/>
      <c r="F36" s="19"/>
      <c r="G36" s="21"/>
      <c r="H36" s="20"/>
      <c r="I36" s="19"/>
      <c r="J36" s="19"/>
    </row>
    <row r="37" spans="1:10" ht="15">
      <c r="A37" s="19" t="s">
        <v>226</v>
      </c>
      <c r="B37" s="21"/>
      <c r="C37" s="19">
        <v>929</v>
      </c>
      <c r="D37" s="20">
        <v>20333.22</v>
      </c>
      <c r="E37" s="21"/>
      <c r="F37" s="19">
        <v>995</v>
      </c>
      <c r="G37" s="21"/>
      <c r="H37" s="20">
        <v>20333.22</v>
      </c>
      <c r="I37" s="19"/>
      <c r="J37" s="19"/>
    </row>
    <row r="38" spans="1:10" ht="15">
      <c r="A38" s="19"/>
      <c r="B38" s="21"/>
      <c r="C38" s="19"/>
      <c r="D38" s="20"/>
      <c r="E38" s="21"/>
      <c r="F38" s="19"/>
      <c r="G38" s="21"/>
      <c r="H38" s="20"/>
      <c r="I38" s="19"/>
      <c r="J38" s="19"/>
    </row>
    <row r="39" spans="1:10" ht="15">
      <c r="A39" s="19"/>
      <c r="B39" s="21"/>
      <c r="C39" s="19"/>
      <c r="D39" s="20"/>
      <c r="E39" s="21"/>
      <c r="F39" s="19"/>
      <c r="G39" s="21"/>
      <c r="H39" s="20"/>
      <c r="I39" s="19"/>
      <c r="J39" s="19"/>
    </row>
    <row r="40" spans="1:10" ht="15">
      <c r="A40" s="19" t="s">
        <v>227</v>
      </c>
      <c r="B40" s="21"/>
      <c r="C40" s="19">
        <v>995</v>
      </c>
      <c r="D40" s="20">
        <v>9601.31</v>
      </c>
      <c r="E40" s="21"/>
      <c r="F40" s="19">
        <v>915</v>
      </c>
      <c r="G40" s="21"/>
      <c r="H40" s="20">
        <v>9601.31</v>
      </c>
      <c r="I40" s="19"/>
      <c r="J40" s="19"/>
    </row>
    <row r="41" spans="1:10" ht="15">
      <c r="A41" s="19"/>
      <c r="B41" s="21"/>
      <c r="C41" s="19"/>
      <c r="D41" s="20"/>
      <c r="E41" s="21"/>
      <c r="F41" s="19"/>
      <c r="G41" s="21"/>
      <c r="H41" s="20"/>
      <c r="I41" s="19"/>
      <c r="J41" s="19"/>
    </row>
    <row r="42" spans="1:10" ht="15">
      <c r="A42" s="19"/>
      <c r="B42" s="21"/>
      <c r="C42" s="19"/>
      <c r="D42" s="20"/>
      <c r="E42" s="21"/>
      <c r="F42" s="19"/>
      <c r="G42" s="21"/>
      <c r="H42" s="20"/>
      <c r="I42" s="19"/>
      <c r="J42" s="19"/>
    </row>
    <row r="43" spans="1:10" ht="15">
      <c r="A43" s="19" t="s">
        <v>2</v>
      </c>
      <c r="B43" s="21"/>
      <c r="C43" s="19">
        <v>997</v>
      </c>
      <c r="D43" s="20">
        <v>4500</v>
      </c>
      <c r="E43" s="21"/>
      <c r="F43" s="19">
        <v>995</v>
      </c>
      <c r="G43" s="21"/>
      <c r="H43" s="20">
        <v>4500</v>
      </c>
      <c r="I43" s="19"/>
      <c r="J43" s="19"/>
    </row>
    <row r="44" spans="1:10" ht="15">
      <c r="A44" s="19"/>
      <c r="B44" s="21"/>
      <c r="C44" s="19"/>
      <c r="D44" s="20"/>
      <c r="E44" s="21"/>
      <c r="F44" s="19"/>
      <c r="G44" s="21"/>
      <c r="H44" s="20"/>
      <c r="I44" s="19"/>
      <c r="J44" s="19"/>
    </row>
    <row r="45" spans="1:10" ht="15">
      <c r="A45" s="19"/>
      <c r="B45" s="21"/>
      <c r="C45" s="19"/>
      <c r="D45" s="20"/>
      <c r="E45" s="21"/>
      <c r="F45" s="19"/>
      <c r="G45" s="21"/>
      <c r="H45" s="20"/>
      <c r="I45" s="19"/>
      <c r="J45" s="19"/>
    </row>
    <row r="46" spans="1:10" ht="15">
      <c r="A46" s="19"/>
      <c r="B46" s="21"/>
      <c r="C46" s="19"/>
      <c r="D46" s="20"/>
      <c r="E46" s="21"/>
      <c r="F46" s="19"/>
      <c r="G46" s="21"/>
      <c r="H46" s="20"/>
      <c r="I46" s="19"/>
      <c r="J46" s="19"/>
    </row>
    <row r="47" spans="1:10" ht="15">
      <c r="A47" s="19"/>
      <c r="B47" s="21"/>
      <c r="C47" s="19"/>
      <c r="D47" s="20"/>
      <c r="E47" s="21"/>
      <c r="F47" s="19"/>
      <c r="G47" s="21"/>
      <c r="H47" s="20"/>
      <c r="I47" s="19"/>
      <c r="J47" s="19"/>
    </row>
    <row r="48" spans="1:10" ht="15">
      <c r="A48" s="19"/>
      <c r="B48" s="21"/>
      <c r="C48" s="19"/>
      <c r="D48" s="20"/>
      <c r="E48" s="21"/>
      <c r="F48" s="19"/>
      <c r="G48" s="21"/>
      <c r="H48" s="20"/>
      <c r="I48" s="19"/>
      <c r="J48" s="19"/>
    </row>
    <row r="49" spans="1:10" ht="15">
      <c r="A49" s="19"/>
      <c r="B49" s="21"/>
      <c r="C49" s="19"/>
      <c r="D49" s="20"/>
      <c r="E49" s="21"/>
      <c r="F49" s="19"/>
      <c r="G49" s="21"/>
      <c r="H49" s="20"/>
      <c r="I49" s="19"/>
      <c r="J49" s="19"/>
    </row>
    <row r="50" spans="1:10" ht="15">
      <c r="A50" s="19"/>
      <c r="B50" s="21"/>
      <c r="C50" s="19"/>
      <c r="D50" s="20"/>
      <c r="E50" s="21"/>
      <c r="F50" s="19"/>
      <c r="G50" s="21"/>
      <c r="H50" s="20"/>
      <c r="I50" s="19"/>
      <c r="J50" s="19"/>
    </row>
    <row r="51" spans="1:10" ht="15">
      <c r="A51" s="19"/>
      <c r="B51" s="21"/>
      <c r="C51" s="19"/>
      <c r="D51" s="20"/>
      <c r="E51" s="21"/>
      <c r="F51" s="19"/>
      <c r="G51" s="21"/>
      <c r="H51" s="20"/>
      <c r="I51" s="19"/>
      <c r="J51" s="19"/>
    </row>
    <row r="52" spans="1:10" ht="15">
      <c r="A52" s="19"/>
      <c r="B52" s="21"/>
      <c r="C52" s="19"/>
      <c r="D52" s="20"/>
      <c r="E52" s="21"/>
      <c r="F52" s="19"/>
      <c r="G52" s="21"/>
      <c r="H52" s="20"/>
      <c r="I52" s="19"/>
      <c r="J52" s="19"/>
    </row>
    <row r="53" spans="1:10" ht="15">
      <c r="A53" s="19"/>
      <c r="B53" s="21"/>
      <c r="C53" s="19"/>
      <c r="D53" s="20"/>
      <c r="E53" s="21"/>
      <c r="F53" s="19"/>
      <c r="G53" s="21"/>
      <c r="H53" s="20"/>
      <c r="I53" s="19"/>
      <c r="J53" s="19"/>
    </row>
    <row r="54" spans="1:10" ht="15">
      <c r="A54" s="19"/>
      <c r="B54" s="21"/>
      <c r="C54" s="19"/>
      <c r="D54" s="20">
        <v>2007</v>
      </c>
      <c r="E54" s="21"/>
      <c r="F54" s="19"/>
      <c r="G54" s="21"/>
      <c r="H54" s="20"/>
      <c r="I54" s="19"/>
      <c r="J54" s="19"/>
    </row>
    <row r="55" spans="1:10" ht="15">
      <c r="A55" s="19" t="s">
        <v>213</v>
      </c>
      <c r="B55" s="21">
        <v>0.75</v>
      </c>
      <c r="C55" s="19">
        <v>991</v>
      </c>
      <c r="D55" s="22">
        <v>44920</v>
      </c>
      <c r="E55" s="27">
        <v>1</v>
      </c>
      <c r="F55" s="19">
        <v>991</v>
      </c>
      <c r="G55" s="21">
        <v>0.32</v>
      </c>
      <c r="H55" s="20">
        <f>D55*G55</f>
        <v>14374.4</v>
      </c>
      <c r="I55" s="19"/>
      <c r="J55" s="19"/>
    </row>
    <row r="56" spans="1:10" ht="15">
      <c r="A56" s="19"/>
      <c r="B56" s="21"/>
      <c r="C56" s="19"/>
      <c r="D56" s="22"/>
      <c r="E56" s="27"/>
      <c r="F56" s="28" t="s">
        <v>218</v>
      </c>
      <c r="G56" s="21">
        <v>0.32</v>
      </c>
      <c r="H56" s="20">
        <f>D55*G56</f>
        <v>14374.4</v>
      </c>
      <c r="I56" s="19"/>
      <c r="J56" s="19"/>
    </row>
    <row r="57" spans="1:10" ht="15">
      <c r="A57" s="19"/>
      <c r="B57" s="21"/>
      <c r="C57" s="19"/>
      <c r="D57" s="20"/>
      <c r="E57" s="21"/>
      <c r="F57" s="28" t="s">
        <v>219</v>
      </c>
      <c r="G57" s="21">
        <v>0.02</v>
      </c>
      <c r="H57" s="20">
        <f>D55*G57</f>
        <v>898.4</v>
      </c>
      <c r="I57" s="19"/>
      <c r="J57" s="19"/>
    </row>
    <row r="58" spans="1:10" ht="15">
      <c r="A58" s="19"/>
      <c r="B58" s="21"/>
      <c r="C58" s="19"/>
      <c r="D58" s="20"/>
      <c r="E58" s="21"/>
      <c r="F58" s="28" t="s">
        <v>220</v>
      </c>
      <c r="G58" s="21">
        <v>0.08</v>
      </c>
      <c r="H58" s="20">
        <f>D55*G58</f>
        <v>3593.6</v>
      </c>
      <c r="I58" s="19"/>
      <c r="J58" s="19"/>
    </row>
    <row r="59" spans="1:10" ht="15">
      <c r="A59" s="19"/>
      <c r="B59" s="21"/>
      <c r="C59" s="19"/>
      <c r="D59" s="20"/>
      <c r="E59" s="21"/>
      <c r="F59" s="28" t="s">
        <v>221</v>
      </c>
      <c r="G59" s="21">
        <v>0.02</v>
      </c>
      <c r="H59" s="20">
        <f>D55*G59</f>
        <v>898.4</v>
      </c>
      <c r="I59" s="19"/>
      <c r="J59" s="19"/>
    </row>
    <row r="60" spans="1:10" ht="15">
      <c r="A60" s="19"/>
      <c r="B60" s="21"/>
      <c r="C60" s="19"/>
      <c r="D60" s="20"/>
      <c r="E60" s="21"/>
      <c r="F60" s="28" t="s">
        <v>222</v>
      </c>
      <c r="G60" s="21">
        <v>0.24</v>
      </c>
      <c r="H60" s="20">
        <f>D55*G60</f>
        <v>10780.8</v>
      </c>
      <c r="I60" s="19"/>
      <c r="J60" s="19"/>
    </row>
    <row r="61" spans="1:10" ht="15">
      <c r="A61" s="19"/>
      <c r="B61" s="21"/>
      <c r="C61" s="19"/>
      <c r="D61" s="20"/>
      <c r="E61" s="21"/>
      <c r="F61" s="19"/>
      <c r="G61" s="21"/>
      <c r="H61" s="20"/>
      <c r="I61" s="19"/>
      <c r="J61" s="19"/>
    </row>
    <row r="62" spans="1:10" ht="15">
      <c r="A62" s="19"/>
      <c r="B62" s="21"/>
      <c r="C62" s="19"/>
      <c r="D62" s="20"/>
      <c r="E62" s="21"/>
      <c r="F62" s="19"/>
      <c r="G62" s="21">
        <f>SUM(G55:G61)</f>
        <v>1</v>
      </c>
      <c r="H62" s="25">
        <f>SUM(H55:H61)</f>
        <v>44920</v>
      </c>
      <c r="I62" s="19"/>
      <c r="J62" s="19"/>
    </row>
    <row r="63" spans="1:10" ht="15">
      <c r="A63" s="19"/>
      <c r="B63" s="21"/>
      <c r="C63" s="19"/>
      <c r="D63" s="20"/>
      <c r="E63" s="21"/>
      <c r="F63" s="19"/>
      <c r="G63" s="21"/>
      <c r="H63" s="20"/>
      <c r="I63" s="19"/>
      <c r="J63" s="19"/>
    </row>
    <row r="64" spans="1:10" ht="15">
      <c r="A64" s="19"/>
      <c r="B64" s="21"/>
      <c r="C64" s="19"/>
      <c r="D64" s="20"/>
      <c r="E64" s="21"/>
      <c r="F64" s="19"/>
      <c r="G64" s="21"/>
      <c r="H64" s="20"/>
      <c r="I64" s="19"/>
      <c r="J64" s="19"/>
    </row>
    <row r="65" spans="1:10" ht="15">
      <c r="A65" s="19"/>
      <c r="B65" s="21"/>
      <c r="C65" s="19"/>
      <c r="D65" s="20"/>
      <c r="E65" s="21"/>
      <c r="F65" s="19"/>
      <c r="G65" s="21"/>
      <c r="H65" s="20"/>
      <c r="I65" s="19"/>
      <c r="J65" s="19"/>
    </row>
    <row r="66" spans="1:10" ht="15">
      <c r="A66" s="19" t="s">
        <v>223</v>
      </c>
      <c r="B66" s="21">
        <v>0.375</v>
      </c>
      <c r="C66" s="19"/>
      <c r="D66" s="22">
        <v>16500</v>
      </c>
      <c r="E66" s="27">
        <v>1</v>
      </c>
      <c r="F66" s="19">
        <v>991</v>
      </c>
      <c r="G66" s="21">
        <v>0.8</v>
      </c>
      <c r="H66" s="20">
        <f>D66*G66</f>
        <v>13200</v>
      </c>
      <c r="I66" s="19"/>
      <c r="J66" s="19"/>
    </row>
    <row r="67" spans="1:10" ht="15">
      <c r="A67" s="19"/>
      <c r="B67" s="21"/>
      <c r="C67" s="19"/>
      <c r="D67" s="22"/>
      <c r="E67" s="27"/>
      <c r="F67" s="19">
        <v>991</v>
      </c>
      <c r="G67" s="21">
        <v>0.06</v>
      </c>
      <c r="H67" s="20">
        <f>D66*G67</f>
        <v>990</v>
      </c>
      <c r="I67" s="19" t="s">
        <v>196</v>
      </c>
      <c r="J67" s="19"/>
    </row>
    <row r="68" spans="1:10" ht="15">
      <c r="A68" s="19"/>
      <c r="B68" s="21"/>
      <c r="C68" s="19"/>
      <c r="D68" s="22"/>
      <c r="E68" s="27"/>
      <c r="F68" s="28" t="s">
        <v>218</v>
      </c>
      <c r="G68" s="21">
        <v>0.06</v>
      </c>
      <c r="H68" s="20">
        <f>D66*G68</f>
        <v>990</v>
      </c>
      <c r="I68" s="19"/>
      <c r="J68" s="19"/>
    </row>
    <row r="69" spans="1:10" ht="15">
      <c r="A69" s="19"/>
      <c r="B69" s="21"/>
      <c r="C69" s="19"/>
      <c r="D69" s="20"/>
      <c r="E69" s="21"/>
      <c r="F69" s="28" t="s">
        <v>219</v>
      </c>
      <c r="G69" s="21">
        <v>0</v>
      </c>
      <c r="H69" s="20">
        <f>D66*G69</f>
        <v>0</v>
      </c>
      <c r="I69" s="19"/>
      <c r="J69" s="19"/>
    </row>
    <row r="70" spans="1:10" ht="15">
      <c r="A70" s="19"/>
      <c r="B70" s="21"/>
      <c r="C70" s="19"/>
      <c r="D70" s="20"/>
      <c r="E70" s="21"/>
      <c r="F70" s="28" t="s">
        <v>220</v>
      </c>
      <c r="G70" s="21">
        <v>0.02</v>
      </c>
      <c r="H70" s="20">
        <f>D66*G70</f>
        <v>330</v>
      </c>
      <c r="I70" s="19"/>
      <c r="J70" s="19"/>
    </row>
    <row r="71" spans="1:10" ht="15">
      <c r="A71" s="19"/>
      <c r="B71" s="21"/>
      <c r="C71" s="19"/>
      <c r="D71" s="20"/>
      <c r="E71" s="21"/>
      <c r="F71" s="28" t="s">
        <v>221</v>
      </c>
      <c r="G71" s="21">
        <v>0</v>
      </c>
      <c r="H71" s="20">
        <f>D66*G71</f>
        <v>0</v>
      </c>
      <c r="I71" s="19"/>
      <c r="J71" s="19"/>
    </row>
    <row r="72" spans="1:10" ht="15">
      <c r="A72" s="19"/>
      <c r="B72" s="21"/>
      <c r="C72" s="19"/>
      <c r="D72" s="20"/>
      <c r="E72" s="21"/>
      <c r="F72" s="28" t="s">
        <v>222</v>
      </c>
      <c r="G72" s="21">
        <v>0.06</v>
      </c>
      <c r="H72" s="20">
        <f>D66*G72</f>
        <v>990</v>
      </c>
      <c r="I72" s="19"/>
      <c r="J72" s="19"/>
    </row>
    <row r="73" spans="1:10" ht="15">
      <c r="A73" s="19"/>
      <c r="B73" s="21"/>
      <c r="C73" s="19"/>
      <c r="D73" s="20"/>
      <c r="E73" s="21"/>
      <c r="F73" s="19"/>
      <c r="G73" s="21"/>
      <c r="H73" s="20"/>
      <c r="I73" s="19"/>
      <c r="J73" s="19"/>
    </row>
    <row r="74" spans="1:10" ht="15">
      <c r="A74" s="19"/>
      <c r="B74" s="21"/>
      <c r="C74" s="19"/>
      <c r="D74" s="20"/>
      <c r="E74" s="21"/>
      <c r="F74" s="19"/>
      <c r="G74" s="21">
        <f>SUM(G66:G73)</f>
        <v>1.0000000000000002</v>
      </c>
      <c r="H74" s="25">
        <f>SUM(H66:H73)</f>
        <v>16500</v>
      </c>
      <c r="I74" s="19"/>
      <c r="J74" s="19"/>
    </row>
    <row r="75" spans="1:10" ht="15">
      <c r="A75" s="19"/>
      <c r="B75" s="21"/>
      <c r="C75" s="19"/>
      <c r="D75" s="20"/>
      <c r="E75" s="21"/>
      <c r="F75" s="19"/>
      <c r="G75" s="21"/>
      <c r="H75" s="20"/>
      <c r="I75" s="19"/>
      <c r="J75" s="19"/>
    </row>
    <row r="76" spans="1:10" ht="15">
      <c r="A76" s="19"/>
      <c r="B76" s="21"/>
      <c r="C76" s="19"/>
      <c r="D76" s="20"/>
      <c r="E76" s="21"/>
      <c r="F76" s="19"/>
      <c r="G76" s="21"/>
      <c r="H76" s="20"/>
      <c r="I76" s="19"/>
      <c r="J76" s="19"/>
    </row>
    <row r="77" spans="1:10" ht="15">
      <c r="A77" s="19"/>
      <c r="B77" s="21"/>
      <c r="C77" s="19"/>
      <c r="D77" s="20"/>
      <c r="E77" s="21"/>
      <c r="F77" s="19"/>
      <c r="G77" s="21"/>
      <c r="H77" s="20"/>
      <c r="I77" s="19"/>
      <c r="J77" s="19"/>
    </row>
    <row r="78" spans="1:10" ht="15">
      <c r="A78" s="19"/>
      <c r="B78" s="21"/>
      <c r="C78" s="19"/>
      <c r="D78" s="20"/>
      <c r="E78" s="21"/>
      <c r="F78" s="19"/>
      <c r="G78" s="21"/>
      <c r="H78" s="20"/>
      <c r="I78" s="19"/>
      <c r="J78" s="19"/>
    </row>
    <row r="79" spans="1:10" ht="15">
      <c r="A79" s="19"/>
      <c r="B79" s="21"/>
      <c r="C79" s="19"/>
      <c r="D79" s="20"/>
      <c r="E79" s="21"/>
      <c r="F79" s="19"/>
      <c r="G79" s="21"/>
      <c r="H79" s="20"/>
      <c r="I79" s="19"/>
      <c r="J79" s="19"/>
    </row>
    <row r="80" spans="1:10" ht="15">
      <c r="A80" s="19"/>
      <c r="B80" s="21"/>
      <c r="C80" s="19"/>
      <c r="D80" s="20"/>
      <c r="E80" s="21"/>
      <c r="F80" s="19"/>
      <c r="G80" s="21"/>
      <c r="H80" s="20"/>
      <c r="I80" s="19"/>
      <c r="J80" s="19"/>
    </row>
    <row r="81" spans="1:10" ht="15">
      <c r="A81" s="19"/>
      <c r="B81" s="21"/>
      <c r="C81" s="19"/>
      <c r="D81" s="20"/>
      <c r="E81" s="21"/>
      <c r="F81" s="19"/>
      <c r="G81" s="21"/>
      <c r="H81" s="20"/>
      <c r="I81" s="19"/>
      <c r="J81" s="19"/>
    </row>
    <row r="82" spans="1:10" ht="15">
      <c r="A82" s="19"/>
      <c r="B82" s="21"/>
      <c r="C82" s="19"/>
      <c r="D82" s="20"/>
      <c r="E82" s="21"/>
      <c r="F82" s="19"/>
      <c r="G82" s="21"/>
      <c r="H82" s="20"/>
      <c r="I82" s="19"/>
      <c r="J82" s="19"/>
    </row>
    <row r="83" spans="1:10" ht="15">
      <c r="A83" s="19"/>
      <c r="B83" s="21"/>
      <c r="C83" s="19"/>
      <c r="D83" s="20"/>
      <c r="E83" s="21"/>
      <c r="F83" s="19"/>
      <c r="G83" s="21"/>
      <c r="H83" s="20"/>
      <c r="I83" s="19"/>
      <c r="J83" s="19"/>
    </row>
    <row r="84" spans="1:10" ht="15">
      <c r="A84" s="19"/>
      <c r="B84" s="21"/>
      <c r="C84" s="19"/>
      <c r="D84" s="20"/>
      <c r="E84" s="21"/>
      <c r="F84" s="19"/>
      <c r="G84" s="21"/>
      <c r="H84" s="20"/>
      <c r="I84" s="19"/>
      <c r="J84" s="19"/>
    </row>
    <row r="85" spans="1:10" ht="15">
      <c r="A85" s="19"/>
      <c r="B85" s="21"/>
      <c r="C85" s="19"/>
      <c r="D85" s="20"/>
      <c r="E85" s="21"/>
      <c r="F85" s="19"/>
      <c r="G85" s="21"/>
      <c r="H85" s="20"/>
      <c r="I85" s="19"/>
      <c r="J85" s="19"/>
    </row>
    <row r="86" spans="1:10" ht="15">
      <c r="A86" s="19"/>
      <c r="B86" s="21"/>
      <c r="C86" s="19"/>
      <c r="D86" s="20"/>
      <c r="E86" s="21"/>
      <c r="F86" s="19"/>
      <c r="G86" s="21"/>
      <c r="H86" s="20"/>
      <c r="I86" s="19"/>
      <c r="J86" s="19"/>
    </row>
    <row r="87" spans="1:10" ht="15">
      <c r="A87" s="19"/>
      <c r="B87" s="21"/>
      <c r="C87" s="19"/>
      <c r="D87" s="20"/>
      <c r="E87" s="21"/>
      <c r="F87" s="19"/>
      <c r="G87" s="21"/>
      <c r="H87" s="20"/>
      <c r="I87" s="19"/>
      <c r="J87" s="19"/>
    </row>
    <row r="88" spans="1:10" ht="15">
      <c r="A88" s="19"/>
      <c r="B88" s="21"/>
      <c r="C88" s="19"/>
      <c r="D88" s="20"/>
      <c r="E88" s="21"/>
      <c r="F88" s="19"/>
      <c r="G88" s="21"/>
      <c r="H88" s="20"/>
      <c r="I88" s="19"/>
      <c r="J88" s="19"/>
    </row>
    <row r="89" spans="1:10" ht="15">
      <c r="A89" s="19"/>
      <c r="B89" s="21"/>
      <c r="C89" s="19"/>
      <c r="D89" s="20"/>
      <c r="E89" s="21"/>
      <c r="F89" s="19"/>
      <c r="G89" s="21"/>
      <c r="H89" s="20"/>
      <c r="I89" s="19"/>
      <c r="J89" s="19"/>
    </row>
    <row r="90" spans="1:10" ht="15">
      <c r="A90" s="19"/>
      <c r="B90" s="21"/>
      <c r="C90" s="19"/>
      <c r="D90" s="20"/>
      <c r="E90" s="21"/>
      <c r="F90" s="19"/>
      <c r="G90" s="21"/>
      <c r="H90" s="20"/>
      <c r="I90" s="19"/>
      <c r="J90" s="19"/>
    </row>
    <row r="91" spans="1:10" ht="15">
      <c r="A91" s="19"/>
      <c r="B91" s="21"/>
      <c r="C91" s="19"/>
      <c r="D91" s="20"/>
      <c r="E91" s="21"/>
      <c r="F91" s="19"/>
      <c r="G91" s="21"/>
      <c r="H91" s="20"/>
      <c r="I91" s="19"/>
      <c r="J91" s="19"/>
    </row>
    <row r="92" spans="1:10" ht="15">
      <c r="A92" s="19"/>
      <c r="B92" s="21"/>
      <c r="C92" s="19"/>
      <c r="D92" s="20"/>
      <c r="E92" s="21"/>
      <c r="F92" s="19"/>
      <c r="G92" s="21"/>
      <c r="H92" s="20"/>
      <c r="I92" s="19"/>
      <c r="J92" s="19"/>
    </row>
    <row r="93" spans="1:10" ht="15">
      <c r="A93" s="19"/>
      <c r="B93" s="21"/>
      <c r="C93" s="19"/>
      <c r="D93" s="20"/>
      <c r="E93" s="21"/>
      <c r="F93" s="19"/>
      <c r="G93" s="21"/>
      <c r="H93" s="20"/>
      <c r="I93" s="19"/>
      <c r="J93" s="19"/>
    </row>
    <row r="94" spans="1:10" ht="15">
      <c r="A94" s="19"/>
      <c r="B94" s="21"/>
      <c r="C94" s="19"/>
      <c r="D94" s="20"/>
      <c r="E94" s="21"/>
      <c r="F94" s="19"/>
      <c r="G94" s="21"/>
      <c r="H94" s="20"/>
      <c r="I94" s="19"/>
      <c r="J94" s="19"/>
    </row>
    <row r="95" spans="1:10" ht="15">
      <c r="A95" s="19"/>
      <c r="B95" s="21"/>
      <c r="C95" s="19"/>
      <c r="D95" s="20"/>
      <c r="E95" s="21"/>
      <c r="F95" s="19"/>
      <c r="G95" s="21"/>
      <c r="H95" s="20"/>
      <c r="I95" s="19"/>
      <c r="J95" s="19"/>
    </row>
    <row r="96" spans="1:10" ht="15">
      <c r="A96" s="19"/>
      <c r="B96" s="21"/>
      <c r="C96" s="19"/>
      <c r="D96" s="20"/>
      <c r="E96" s="21"/>
      <c r="F96" s="19"/>
      <c r="G96" s="21"/>
      <c r="H96" s="20"/>
      <c r="I96" s="19"/>
      <c r="J96" s="19"/>
    </row>
    <row r="97" spans="1:10" ht="15">
      <c r="A97" s="19"/>
      <c r="B97" s="21"/>
      <c r="C97" s="19"/>
      <c r="D97" s="20"/>
      <c r="E97" s="21"/>
      <c r="F97" s="19"/>
      <c r="G97" s="21"/>
      <c r="H97" s="20"/>
      <c r="I97" s="19"/>
      <c r="J97" s="19"/>
    </row>
    <row r="98" spans="1:10" ht="15">
      <c r="A98" s="19"/>
      <c r="B98" s="21"/>
      <c r="C98" s="19"/>
      <c r="D98" s="20"/>
      <c r="E98" s="21"/>
      <c r="F98" s="19"/>
      <c r="G98" s="21"/>
      <c r="H98" s="20"/>
      <c r="I98" s="19"/>
      <c r="J98" s="19"/>
    </row>
    <row r="99" spans="1:10" ht="15">
      <c r="A99" s="19"/>
      <c r="B99" s="21"/>
      <c r="C99" s="19"/>
      <c r="D99" s="20"/>
      <c r="E99" s="21"/>
      <c r="F99" s="19"/>
      <c r="G99" s="21"/>
      <c r="H99" s="20"/>
      <c r="I99" s="19"/>
      <c r="J99" s="19"/>
    </row>
    <row r="100" spans="1:10" ht="15">
      <c r="A100" s="19"/>
      <c r="B100" s="21"/>
      <c r="C100" s="19"/>
      <c r="D100" s="20"/>
      <c r="E100" s="21"/>
      <c r="F100" s="19"/>
      <c r="G100" s="21"/>
      <c r="H100" s="20"/>
      <c r="I100" s="19"/>
      <c r="J100" s="19"/>
    </row>
    <row r="101" spans="1:10" ht="15">
      <c r="A101" s="19"/>
      <c r="B101" s="21"/>
      <c r="C101" s="19"/>
      <c r="D101" s="20"/>
      <c r="E101" s="21"/>
      <c r="F101" s="19"/>
      <c r="G101" s="21"/>
      <c r="H101" s="20"/>
      <c r="I101" s="19"/>
      <c r="J101" s="19"/>
    </row>
    <row r="102" spans="1:10" ht="15">
      <c r="A102" s="19"/>
      <c r="B102" s="21"/>
      <c r="C102" s="19"/>
      <c r="D102" s="20"/>
      <c r="E102" s="21"/>
      <c r="F102" s="19"/>
      <c r="G102" s="21"/>
      <c r="H102" s="20"/>
      <c r="I102" s="19"/>
      <c r="J102" s="19"/>
    </row>
    <row r="103" spans="1:10" ht="15">
      <c r="A103" s="19"/>
      <c r="B103" s="21"/>
      <c r="C103" s="19"/>
      <c r="D103" s="20"/>
      <c r="E103" s="21"/>
      <c r="F103" s="19"/>
      <c r="G103" s="21"/>
      <c r="H103" s="20"/>
      <c r="I103" s="19"/>
      <c r="J103" s="19"/>
    </row>
    <row r="104" spans="1:10" ht="15">
      <c r="A104" s="19"/>
      <c r="B104" s="21"/>
      <c r="C104" s="19"/>
      <c r="D104" s="20"/>
      <c r="E104" s="21"/>
      <c r="F104" s="19"/>
      <c r="G104" s="21"/>
      <c r="H104" s="20"/>
      <c r="I104" s="19"/>
      <c r="J104" s="19"/>
    </row>
    <row r="105" spans="1:10" ht="15">
      <c r="A105" s="19"/>
      <c r="B105" s="21"/>
      <c r="C105" s="19"/>
      <c r="D105" s="20"/>
      <c r="E105" s="21"/>
      <c r="F105" s="19"/>
      <c r="G105" s="21"/>
      <c r="H105" s="20"/>
      <c r="I105" s="19"/>
      <c r="J105" s="19"/>
    </row>
    <row r="106" spans="1:10" ht="15">
      <c r="A106" s="19"/>
      <c r="B106" s="21"/>
      <c r="C106" s="19"/>
      <c r="D106" s="20"/>
      <c r="E106" s="21"/>
      <c r="F106" s="19"/>
      <c r="G106" s="21"/>
      <c r="H106" s="20"/>
      <c r="I106" s="19"/>
      <c r="J106" s="19"/>
    </row>
    <row r="107" spans="1:10" ht="15">
      <c r="A107" s="19"/>
      <c r="B107" s="21"/>
      <c r="C107" s="19"/>
      <c r="D107" s="20"/>
      <c r="E107" s="21"/>
      <c r="F107" s="19"/>
      <c r="G107" s="21"/>
      <c r="H107" s="20"/>
      <c r="I107" s="19"/>
      <c r="J107" s="19"/>
    </row>
    <row r="108" spans="1:10" ht="15">
      <c r="A108" s="19"/>
      <c r="B108" s="21"/>
      <c r="C108" s="19"/>
      <c r="D108" s="20"/>
      <c r="E108" s="21"/>
      <c r="F108" s="19"/>
      <c r="G108" s="21"/>
      <c r="H108" s="20"/>
      <c r="I108" s="19"/>
      <c r="J108" s="19"/>
    </row>
    <row r="109" spans="1:10" ht="15">
      <c r="A109" s="19"/>
      <c r="B109" s="21"/>
      <c r="C109" s="19"/>
      <c r="D109" s="20"/>
      <c r="E109" s="21"/>
      <c r="F109" s="19"/>
      <c r="G109" s="21"/>
      <c r="H109" s="20"/>
      <c r="I109" s="19"/>
      <c r="J109" s="19"/>
    </row>
    <row r="110" spans="1:10" ht="15">
      <c r="A110" s="19"/>
      <c r="B110" s="21"/>
      <c r="C110" s="19"/>
      <c r="D110" s="20"/>
      <c r="E110" s="21"/>
      <c r="F110" s="19"/>
      <c r="G110" s="21"/>
      <c r="H110" s="20"/>
      <c r="I110" s="19"/>
      <c r="J110" s="19"/>
    </row>
    <row r="111" spans="1:10" ht="15">
      <c r="A111" s="19"/>
      <c r="B111" s="21"/>
      <c r="C111" s="19"/>
      <c r="D111" s="20"/>
      <c r="E111" s="21"/>
      <c r="F111" s="19"/>
      <c r="G111" s="21"/>
      <c r="H111" s="20"/>
      <c r="I111" s="19"/>
      <c r="J111" s="19"/>
    </row>
    <row r="112" spans="1:10" ht="15">
      <c r="A112" s="19"/>
      <c r="B112" s="21"/>
      <c r="C112" s="19"/>
      <c r="D112" s="20"/>
      <c r="E112" s="21"/>
      <c r="F112" s="19"/>
      <c r="G112" s="21"/>
      <c r="H112" s="20"/>
      <c r="I112" s="19"/>
      <c r="J112" s="19"/>
    </row>
    <row r="113" spans="1:10" ht="15">
      <c r="A113" s="19"/>
      <c r="B113" s="21"/>
      <c r="C113" s="19"/>
      <c r="D113" s="20"/>
      <c r="E113" s="21"/>
      <c r="F113" s="19"/>
      <c r="G113" s="21"/>
      <c r="H113" s="20"/>
      <c r="I113" s="19"/>
      <c r="J113" s="19"/>
    </row>
    <row r="114" spans="1:10" ht="15">
      <c r="A114" s="19"/>
      <c r="B114" s="21"/>
      <c r="C114" s="19"/>
      <c r="D114" s="20"/>
      <c r="E114" s="21"/>
      <c r="F114" s="19"/>
      <c r="G114" s="21"/>
      <c r="H114" s="20"/>
      <c r="I114" s="19"/>
      <c r="J114" s="19"/>
    </row>
    <row r="115" spans="1:10" ht="15">
      <c r="A115" s="19"/>
      <c r="B115" s="21"/>
      <c r="C115" s="19"/>
      <c r="D115" s="20"/>
      <c r="E115" s="21"/>
      <c r="F115" s="19"/>
      <c r="G115" s="21"/>
      <c r="H115" s="20"/>
      <c r="I115" s="19"/>
      <c r="J115" s="19"/>
    </row>
    <row r="116" spans="1:10" ht="15">
      <c r="A116" s="19"/>
      <c r="B116" s="21"/>
      <c r="C116" s="19"/>
      <c r="D116" s="20"/>
      <c r="E116" s="21"/>
      <c r="F116" s="19"/>
      <c r="G116" s="21"/>
      <c r="H116" s="20"/>
      <c r="I116" s="19"/>
      <c r="J116" s="19"/>
    </row>
    <row r="117" spans="1:10" ht="15">
      <c r="A117" s="19"/>
      <c r="B117" s="21"/>
      <c r="C117" s="19"/>
      <c r="D117" s="20"/>
      <c r="E117" s="21"/>
      <c r="F117" s="19"/>
      <c r="G117" s="21"/>
      <c r="H117" s="20"/>
      <c r="I117" s="19"/>
      <c r="J117" s="19"/>
    </row>
    <row r="118" spans="1:10" ht="15">
      <c r="A118" s="19"/>
      <c r="B118" s="21"/>
      <c r="C118" s="19"/>
      <c r="D118" s="20"/>
      <c r="E118" s="21"/>
      <c r="F118" s="19"/>
      <c r="G118" s="21"/>
      <c r="H118" s="20"/>
      <c r="I118" s="19"/>
      <c r="J118" s="19"/>
    </row>
    <row r="119" spans="1:10" ht="15">
      <c r="A119" s="19"/>
      <c r="B119" s="21"/>
      <c r="C119" s="19"/>
      <c r="D119" s="20"/>
      <c r="E119" s="21"/>
      <c r="F119" s="19"/>
      <c r="G119" s="21"/>
      <c r="H119" s="20"/>
      <c r="I119" s="19"/>
      <c r="J119" s="19"/>
    </row>
    <row r="120" spans="1:10" ht="15">
      <c r="A120" s="19"/>
      <c r="B120" s="21"/>
      <c r="C120" s="19"/>
      <c r="D120" s="20"/>
      <c r="E120" s="21"/>
      <c r="F120" s="19"/>
      <c r="G120" s="21"/>
      <c r="H120" s="20"/>
      <c r="I120" s="19"/>
      <c r="J120" s="19"/>
    </row>
    <row r="121" spans="1:10" ht="15">
      <c r="A121" s="19"/>
      <c r="B121" s="21"/>
      <c r="C121" s="19"/>
      <c r="D121" s="20"/>
      <c r="E121" s="21"/>
      <c r="F121" s="19"/>
      <c r="G121" s="21"/>
      <c r="H121" s="20"/>
      <c r="I121" s="19"/>
      <c r="J121" s="19"/>
    </row>
    <row r="122" spans="1:10" ht="15">
      <c r="A122" s="19"/>
      <c r="B122" s="21"/>
      <c r="C122" s="19"/>
      <c r="D122" s="20"/>
      <c r="E122" s="21"/>
      <c r="F122" s="19"/>
      <c r="G122" s="21"/>
      <c r="H122" s="20"/>
      <c r="I122" s="19"/>
      <c r="J122" s="19"/>
    </row>
    <row r="123" spans="1:10" ht="15">
      <c r="A123" s="19"/>
      <c r="B123" s="21"/>
      <c r="C123" s="19"/>
      <c r="D123" s="20"/>
      <c r="E123" s="21"/>
      <c r="F123" s="19"/>
      <c r="G123" s="21"/>
      <c r="H123" s="20"/>
      <c r="I123" s="19"/>
      <c r="J123" s="19"/>
    </row>
    <row r="124" spans="1:10" ht="15">
      <c r="A124" s="19"/>
      <c r="B124" s="21"/>
      <c r="C124" s="19"/>
      <c r="D124" s="20"/>
      <c r="E124" s="21"/>
      <c r="F124" s="19"/>
      <c r="G124" s="21"/>
      <c r="H124" s="20"/>
      <c r="I124" s="19"/>
      <c r="J124" s="19"/>
    </row>
    <row r="125" spans="1:10" ht="15">
      <c r="A125" s="19"/>
      <c r="B125" s="21"/>
      <c r="C125" s="19"/>
      <c r="D125" s="20"/>
      <c r="E125" s="21"/>
      <c r="F125" s="19"/>
      <c r="G125" s="21"/>
      <c r="H125" s="20"/>
      <c r="I125" s="19"/>
      <c r="J125" s="19"/>
    </row>
    <row r="126" spans="1:10" ht="15">
      <c r="A126" s="19"/>
      <c r="B126" s="21"/>
      <c r="C126" s="19"/>
      <c r="D126" s="20"/>
      <c r="E126" s="21"/>
      <c r="F126" s="19"/>
      <c r="G126" s="21"/>
      <c r="H126" s="20"/>
      <c r="I126" s="19"/>
      <c r="J126" s="19"/>
    </row>
    <row r="127" spans="1:10" ht="15">
      <c r="A127" s="19"/>
      <c r="B127" s="21"/>
      <c r="C127" s="19"/>
      <c r="D127" s="20"/>
      <c r="E127" s="21"/>
      <c r="F127" s="19"/>
      <c r="G127" s="21"/>
      <c r="H127" s="20"/>
      <c r="I127" s="19"/>
      <c r="J127" s="19"/>
    </row>
    <row r="128" spans="1:10" ht="15">
      <c r="A128" s="19"/>
      <c r="B128" s="21"/>
      <c r="C128" s="19"/>
      <c r="D128" s="20"/>
      <c r="E128" s="21"/>
      <c r="F128" s="19"/>
      <c r="G128" s="21"/>
      <c r="H128" s="20"/>
      <c r="I128" s="19"/>
      <c r="J128" s="19"/>
    </row>
    <row r="129" spans="1:10" ht="15">
      <c r="A129" s="19"/>
      <c r="B129" s="21"/>
      <c r="C129" s="19"/>
      <c r="D129" s="20"/>
      <c r="E129" s="21"/>
      <c r="F129" s="19"/>
      <c r="G129" s="21"/>
      <c r="H129" s="20"/>
      <c r="I129" s="19"/>
      <c r="J129" s="19"/>
    </row>
    <row r="130" spans="1:10" ht="15">
      <c r="A130" s="19"/>
      <c r="B130" s="21"/>
      <c r="C130" s="19"/>
      <c r="D130" s="20"/>
      <c r="E130" s="21"/>
      <c r="F130" s="19"/>
      <c r="G130" s="21"/>
      <c r="H130" s="20"/>
      <c r="I130" s="19"/>
      <c r="J130" s="19"/>
    </row>
    <row r="131" spans="1:10" ht="15">
      <c r="A131" s="19"/>
      <c r="B131" s="21"/>
      <c r="C131" s="19"/>
      <c r="D131" s="20"/>
      <c r="E131" s="21"/>
      <c r="F131" s="19"/>
      <c r="G131" s="21"/>
      <c r="H131" s="20"/>
      <c r="I131" s="19"/>
      <c r="J131" s="19"/>
    </row>
    <row r="132" spans="1:10" ht="15">
      <c r="A132" s="19"/>
      <c r="B132" s="21"/>
      <c r="C132" s="19"/>
      <c r="D132" s="20"/>
      <c r="E132" s="21"/>
      <c r="F132" s="19"/>
      <c r="G132" s="21"/>
      <c r="H132" s="20"/>
      <c r="I132" s="19"/>
      <c r="J132" s="19"/>
    </row>
    <row r="133" spans="1:10" ht="15">
      <c r="A133" s="19"/>
      <c r="B133" s="21"/>
      <c r="C133" s="19"/>
      <c r="D133" s="20"/>
      <c r="E133" s="21"/>
      <c r="F133" s="19"/>
      <c r="G133" s="21"/>
      <c r="H133" s="20"/>
      <c r="I133" s="19"/>
      <c r="J133" s="19"/>
    </row>
    <row r="134" spans="1:10" ht="15">
      <c r="A134" s="19"/>
      <c r="B134" s="21"/>
      <c r="C134" s="19"/>
      <c r="D134" s="20"/>
      <c r="E134" s="21"/>
      <c r="F134" s="19"/>
      <c r="G134" s="21"/>
      <c r="H134" s="20"/>
      <c r="I134" s="19"/>
      <c r="J134" s="19"/>
    </row>
    <row r="135" spans="1:10" ht="15">
      <c r="A135" s="19"/>
      <c r="B135" s="21"/>
      <c r="C135" s="19"/>
      <c r="D135" s="20"/>
      <c r="E135" s="21"/>
      <c r="F135" s="19"/>
      <c r="G135" s="21"/>
      <c r="H135" s="20"/>
      <c r="I135" s="19"/>
      <c r="J135" s="19"/>
    </row>
    <row r="136" spans="1:10" ht="15">
      <c r="A136" s="19"/>
      <c r="B136" s="21"/>
      <c r="C136" s="19"/>
      <c r="D136" s="20"/>
      <c r="E136" s="21"/>
      <c r="F136" s="19"/>
      <c r="G136" s="21"/>
      <c r="H136" s="20"/>
      <c r="I136" s="19"/>
      <c r="J136" s="19"/>
    </row>
    <row r="137" spans="1:10" ht="15">
      <c r="A137" s="19"/>
      <c r="B137" s="21"/>
      <c r="C137" s="19"/>
      <c r="D137" s="20"/>
      <c r="E137" s="21"/>
      <c r="F137" s="19"/>
      <c r="G137" s="21"/>
      <c r="H137" s="20"/>
      <c r="I137" s="19"/>
      <c r="J137" s="19"/>
    </row>
    <row r="138" spans="1:10" ht="15">
      <c r="A138" s="19"/>
      <c r="B138" s="21"/>
      <c r="C138" s="19"/>
      <c r="D138" s="20"/>
      <c r="E138" s="21"/>
      <c r="F138" s="19"/>
      <c r="G138" s="21"/>
      <c r="H138" s="20"/>
      <c r="I138" s="19"/>
      <c r="J138" s="19"/>
    </row>
    <row r="139" spans="1:10" ht="15">
      <c r="A139" s="19"/>
      <c r="B139" s="21"/>
      <c r="C139" s="19"/>
      <c r="D139" s="20"/>
      <c r="E139" s="21"/>
      <c r="F139" s="19"/>
      <c r="G139" s="21"/>
      <c r="H139" s="20"/>
      <c r="I139" s="19"/>
      <c r="J139" s="19"/>
    </row>
    <row r="140" spans="1:10" ht="15">
      <c r="A140" s="19"/>
      <c r="B140" s="21"/>
      <c r="C140" s="19"/>
      <c r="D140" s="20"/>
      <c r="E140" s="21"/>
      <c r="F140" s="19"/>
      <c r="G140" s="21"/>
      <c r="H140" s="20"/>
      <c r="I140" s="19"/>
      <c r="J140" s="19"/>
    </row>
    <row r="141" spans="1:10" ht="15">
      <c r="A141" s="19"/>
      <c r="B141" s="21"/>
      <c r="C141" s="19"/>
      <c r="D141" s="20"/>
      <c r="E141" s="21"/>
      <c r="F141" s="19"/>
      <c r="G141" s="21"/>
      <c r="H141" s="20"/>
      <c r="I141" s="19"/>
      <c r="J141" s="19"/>
    </row>
    <row r="142" spans="1:10" ht="15">
      <c r="A142" s="19"/>
      <c r="B142" s="21"/>
      <c r="C142" s="19"/>
      <c r="D142" s="20"/>
      <c r="E142" s="21"/>
      <c r="F142" s="19"/>
      <c r="G142" s="21"/>
      <c r="H142" s="20"/>
      <c r="I142" s="19"/>
      <c r="J142" s="19"/>
    </row>
    <row r="143" spans="1:10" ht="15">
      <c r="A143" s="19"/>
      <c r="B143" s="21"/>
      <c r="C143" s="19"/>
      <c r="D143" s="20"/>
      <c r="E143" s="21"/>
      <c r="F143" s="19"/>
      <c r="G143" s="21"/>
      <c r="H143" s="20"/>
      <c r="I143" s="19"/>
      <c r="J143" s="19"/>
    </row>
    <row r="144" spans="1:10" ht="15">
      <c r="A144" s="19"/>
      <c r="B144" s="21"/>
      <c r="C144" s="19"/>
      <c r="D144" s="20"/>
      <c r="E144" s="21"/>
      <c r="F144" s="19"/>
      <c r="G144" s="21"/>
      <c r="H144" s="20"/>
      <c r="I144" s="19"/>
      <c r="J144" s="19"/>
    </row>
    <row r="145" spans="1:10" ht="15">
      <c r="A145" s="19"/>
      <c r="B145" s="21"/>
      <c r="C145" s="19"/>
      <c r="D145" s="20"/>
      <c r="E145" s="21"/>
      <c r="F145" s="19"/>
      <c r="G145" s="21"/>
      <c r="H145" s="20"/>
      <c r="I145" s="19"/>
      <c r="J145" s="19"/>
    </row>
    <row r="146" spans="1:10" ht="15">
      <c r="A146" s="19"/>
      <c r="B146" s="21"/>
      <c r="C146" s="19"/>
      <c r="D146" s="20"/>
      <c r="E146" s="21"/>
      <c r="F146" s="19"/>
      <c r="G146" s="21"/>
      <c r="H146" s="20"/>
      <c r="I146" s="19"/>
      <c r="J146" s="19"/>
    </row>
    <row r="147" spans="1:10" ht="15">
      <c r="A147" s="19"/>
      <c r="B147" s="21"/>
      <c r="C147" s="19"/>
      <c r="D147" s="20"/>
      <c r="E147" s="21"/>
      <c r="F147" s="19"/>
      <c r="G147" s="21"/>
      <c r="H147" s="20"/>
      <c r="I147" s="19"/>
      <c r="J147" s="19"/>
    </row>
    <row r="148" spans="1:10" ht="15">
      <c r="A148" s="19"/>
      <c r="B148" s="21"/>
      <c r="C148" s="19"/>
      <c r="D148" s="20"/>
      <c r="E148" s="21"/>
      <c r="F148" s="19"/>
      <c r="G148" s="21"/>
      <c r="H148" s="20"/>
      <c r="I148" s="19"/>
      <c r="J148" s="19"/>
    </row>
    <row r="149" spans="1:10" ht="15">
      <c r="A149" s="19"/>
      <c r="B149" s="21"/>
      <c r="C149" s="19"/>
      <c r="D149" s="20"/>
      <c r="E149" s="21"/>
      <c r="F149" s="19"/>
      <c r="G149" s="21"/>
      <c r="H149" s="20"/>
      <c r="I149" s="19"/>
      <c r="J149" s="19"/>
    </row>
    <row r="150" spans="1:10" ht="15">
      <c r="A150" s="19"/>
      <c r="B150" s="21"/>
      <c r="C150" s="19"/>
      <c r="D150" s="20"/>
      <c r="E150" s="21"/>
      <c r="F150" s="19"/>
      <c r="G150" s="21"/>
      <c r="H150" s="20"/>
      <c r="I150" s="19"/>
      <c r="J150" s="19"/>
    </row>
    <row r="151" spans="1:10" ht="15">
      <c r="A151" s="19"/>
      <c r="B151" s="21"/>
      <c r="C151" s="19"/>
      <c r="D151" s="20"/>
      <c r="E151" s="21"/>
      <c r="F151" s="19"/>
      <c r="G151" s="21"/>
      <c r="H151" s="20"/>
      <c r="I151" s="19"/>
      <c r="J151" s="19"/>
    </row>
    <row r="152" spans="1:10" ht="15">
      <c r="A152" s="19"/>
      <c r="B152" s="21"/>
      <c r="C152" s="19"/>
      <c r="D152" s="20"/>
      <c r="E152" s="21"/>
      <c r="F152" s="19"/>
      <c r="G152" s="21"/>
      <c r="H152" s="20"/>
      <c r="I152" s="19"/>
      <c r="J152" s="19"/>
    </row>
    <row r="153" spans="1:10" ht="15">
      <c r="A153" s="19"/>
      <c r="B153" s="21"/>
      <c r="C153" s="19"/>
      <c r="D153" s="20"/>
      <c r="E153" s="21"/>
      <c r="F153" s="19"/>
      <c r="G153" s="21"/>
      <c r="H153" s="20"/>
      <c r="I153" s="19"/>
      <c r="J153" s="19"/>
    </row>
    <row r="154" spans="1:10" ht="15">
      <c r="A154" s="19"/>
      <c r="B154" s="21"/>
      <c r="C154" s="19"/>
      <c r="D154" s="20"/>
      <c r="E154" s="21"/>
      <c r="F154" s="19"/>
      <c r="G154" s="21"/>
      <c r="H154" s="20"/>
      <c r="I154" s="19"/>
      <c r="J154" s="19"/>
    </row>
    <row r="155" spans="1:10" ht="15">
      <c r="A155" s="19"/>
      <c r="B155" s="21"/>
      <c r="C155" s="19"/>
      <c r="D155" s="20"/>
      <c r="E155" s="21"/>
      <c r="F155" s="19"/>
      <c r="G155" s="21"/>
      <c r="H155" s="20"/>
      <c r="I155" s="19"/>
      <c r="J155" s="19"/>
    </row>
    <row r="156" spans="1:10" ht="15">
      <c r="A156" s="19"/>
      <c r="B156" s="21"/>
      <c r="C156" s="19"/>
      <c r="D156" s="20"/>
      <c r="E156" s="21"/>
      <c r="F156" s="19"/>
      <c r="G156" s="21"/>
      <c r="H156" s="20"/>
      <c r="I156" s="19"/>
      <c r="J156" s="19"/>
    </row>
    <row r="157" spans="1:10" ht="15">
      <c r="A157" s="19"/>
      <c r="B157" s="21"/>
      <c r="C157" s="19"/>
      <c r="D157" s="20"/>
      <c r="E157" s="21"/>
      <c r="F157" s="19"/>
      <c r="G157" s="21"/>
      <c r="H157" s="20"/>
      <c r="I157" s="19"/>
      <c r="J157" s="19"/>
    </row>
    <row r="158" spans="1:10" ht="15">
      <c r="A158" s="19"/>
      <c r="B158" s="21"/>
      <c r="C158" s="19"/>
      <c r="D158" s="20"/>
      <c r="E158" s="21"/>
      <c r="F158" s="19"/>
      <c r="G158" s="21"/>
      <c r="H158" s="20"/>
      <c r="I158" s="19"/>
      <c r="J158" s="19"/>
    </row>
    <row r="159" spans="1:10" ht="15">
      <c r="A159" s="19"/>
      <c r="B159" s="21"/>
      <c r="C159" s="19"/>
      <c r="D159" s="20"/>
      <c r="E159" s="21"/>
      <c r="F159" s="19"/>
      <c r="G159" s="21"/>
      <c r="H159" s="20"/>
      <c r="I159" s="19"/>
      <c r="J159" s="19"/>
    </row>
    <row r="160" spans="1:10" ht="15">
      <c r="A160" s="19"/>
      <c r="B160" s="21"/>
      <c r="C160" s="19"/>
      <c r="D160" s="20"/>
      <c r="E160" s="21"/>
      <c r="F160" s="19"/>
      <c r="G160" s="21"/>
      <c r="H160" s="20"/>
      <c r="I160" s="19"/>
      <c r="J160" s="19"/>
    </row>
    <row r="161" spans="1:10" ht="15">
      <c r="A161" s="19"/>
      <c r="B161" s="21"/>
      <c r="C161" s="19"/>
      <c r="D161" s="20"/>
      <c r="E161" s="21"/>
      <c r="F161" s="19"/>
      <c r="G161" s="21"/>
      <c r="H161" s="20"/>
      <c r="I161" s="19"/>
      <c r="J161" s="19"/>
    </row>
    <row r="162" spans="1:10" ht="15">
      <c r="A162" s="19"/>
      <c r="B162" s="21"/>
      <c r="C162" s="19"/>
      <c r="D162" s="20"/>
      <c r="E162" s="21"/>
      <c r="F162" s="19"/>
      <c r="G162" s="21"/>
      <c r="H162" s="20"/>
      <c r="I162" s="19"/>
      <c r="J162" s="19"/>
    </row>
    <row r="163" spans="1:10" ht="15">
      <c r="A163" s="19"/>
      <c r="B163" s="21"/>
      <c r="C163" s="19"/>
      <c r="D163" s="20"/>
      <c r="E163" s="21"/>
      <c r="F163" s="19"/>
      <c r="G163" s="21"/>
      <c r="H163" s="20"/>
      <c r="I163" s="19"/>
      <c r="J163" s="19"/>
    </row>
    <row r="164" spans="1:10" ht="15">
      <c r="A164" s="19"/>
      <c r="B164" s="21"/>
      <c r="C164" s="19"/>
      <c r="D164" s="20"/>
      <c r="E164" s="21"/>
      <c r="F164" s="19"/>
      <c r="G164" s="21"/>
      <c r="H164" s="20"/>
      <c r="I164" s="19"/>
      <c r="J164" s="19"/>
    </row>
    <row r="165" spans="1:10" ht="15">
      <c r="A165" s="19"/>
      <c r="B165" s="21"/>
      <c r="C165" s="19"/>
      <c r="D165" s="20"/>
      <c r="E165" s="21"/>
      <c r="F165" s="19"/>
      <c r="G165" s="21"/>
      <c r="H165" s="20"/>
      <c r="I165" s="19"/>
      <c r="J165" s="19"/>
    </row>
    <row r="166" spans="1:10" ht="15">
      <c r="A166" s="19"/>
      <c r="B166" s="21"/>
      <c r="C166" s="19"/>
      <c r="D166" s="20"/>
      <c r="E166" s="21"/>
      <c r="F166" s="19"/>
      <c r="G166" s="21"/>
      <c r="H166" s="20"/>
      <c r="I166" s="19"/>
      <c r="J166" s="19"/>
    </row>
    <row r="167" spans="1:10" ht="15">
      <c r="A167" s="19"/>
      <c r="B167" s="21"/>
      <c r="C167" s="19"/>
      <c r="D167" s="20"/>
      <c r="E167" s="21"/>
      <c r="F167" s="19"/>
      <c r="G167" s="21"/>
      <c r="H167" s="20"/>
      <c r="I167" s="19"/>
      <c r="J167" s="19"/>
    </row>
    <row r="168" spans="1:10" ht="15">
      <c r="A168" s="19"/>
      <c r="B168" s="21"/>
      <c r="C168" s="19"/>
      <c r="D168" s="20"/>
      <c r="E168" s="21"/>
      <c r="F168" s="19"/>
      <c r="G168" s="21"/>
      <c r="H168" s="20"/>
      <c r="I168" s="19"/>
      <c r="J168" s="19"/>
    </row>
    <row r="169" spans="1:10" ht="15">
      <c r="A169" s="19"/>
      <c r="B169" s="21"/>
      <c r="C169" s="19"/>
      <c r="D169" s="20"/>
      <c r="E169" s="21"/>
      <c r="F169" s="19"/>
      <c r="G169" s="21"/>
      <c r="H169" s="20"/>
      <c r="I169" s="19"/>
      <c r="J169" s="19"/>
    </row>
    <row r="170" spans="1:10" ht="15">
      <c r="A170" s="19"/>
      <c r="B170" s="21"/>
      <c r="C170" s="19"/>
      <c r="D170" s="20"/>
      <c r="E170" s="21"/>
      <c r="F170" s="19"/>
      <c r="G170" s="21"/>
      <c r="H170" s="20"/>
      <c r="I170" s="19"/>
      <c r="J170" s="19"/>
    </row>
    <row r="171" spans="1:10" ht="15">
      <c r="A171" s="19"/>
      <c r="B171" s="21"/>
      <c r="C171" s="19"/>
      <c r="D171" s="20"/>
      <c r="E171" s="21"/>
      <c r="F171" s="19"/>
      <c r="G171" s="21"/>
      <c r="H171" s="20"/>
      <c r="I171" s="19"/>
      <c r="J171" s="19"/>
    </row>
    <row r="172" spans="1:10" ht="15">
      <c r="A172" s="19"/>
      <c r="B172" s="21"/>
      <c r="C172" s="19"/>
      <c r="D172" s="20"/>
      <c r="E172" s="21"/>
      <c r="F172" s="19"/>
      <c r="G172" s="21"/>
      <c r="H172" s="20"/>
      <c r="I172" s="19"/>
      <c r="J172" s="19"/>
    </row>
    <row r="173" spans="1:10" ht="15">
      <c r="A173" s="19"/>
      <c r="B173" s="21"/>
      <c r="C173" s="19"/>
      <c r="D173" s="20"/>
      <c r="E173" s="21"/>
      <c r="F173" s="19"/>
      <c r="G173" s="21"/>
      <c r="H173" s="20"/>
      <c r="I173" s="19"/>
      <c r="J173" s="19"/>
    </row>
    <row r="174" spans="1:10" ht="15">
      <c r="A174" s="19"/>
      <c r="B174" s="21"/>
      <c r="C174" s="19"/>
      <c r="D174" s="20"/>
      <c r="E174" s="21"/>
      <c r="F174" s="19"/>
      <c r="G174" s="21"/>
      <c r="H174" s="20"/>
      <c r="I174" s="19"/>
      <c r="J174" s="19"/>
    </row>
    <row r="175" spans="1:10" ht="15">
      <c r="A175" s="19"/>
      <c r="B175" s="21"/>
      <c r="C175" s="19"/>
      <c r="D175" s="20"/>
      <c r="E175" s="21"/>
      <c r="F175" s="19"/>
      <c r="G175" s="21"/>
      <c r="H175" s="20"/>
      <c r="I175" s="19"/>
      <c r="J175" s="19"/>
    </row>
    <row r="176" spans="1:10" ht="15">
      <c r="A176" s="19"/>
      <c r="B176" s="21"/>
      <c r="C176" s="19"/>
      <c r="D176" s="20"/>
      <c r="E176" s="21"/>
      <c r="F176" s="19"/>
      <c r="G176" s="21"/>
      <c r="H176" s="20"/>
      <c r="I176" s="19"/>
      <c r="J176" s="19"/>
    </row>
    <row r="177" spans="1:10" ht="15">
      <c r="A177" s="19"/>
      <c r="B177" s="21"/>
      <c r="C177" s="19"/>
      <c r="D177" s="20"/>
      <c r="E177" s="21"/>
      <c r="F177" s="19"/>
      <c r="G177" s="21"/>
      <c r="H177" s="20"/>
      <c r="I177" s="19"/>
      <c r="J177" s="19"/>
    </row>
    <row r="178" spans="1:10" ht="15">
      <c r="A178" s="19"/>
      <c r="B178" s="21"/>
      <c r="C178" s="19"/>
      <c r="D178" s="20"/>
      <c r="E178" s="21"/>
      <c r="F178" s="19"/>
      <c r="G178" s="21"/>
      <c r="H178" s="20"/>
      <c r="I178" s="19"/>
      <c r="J178" s="19"/>
    </row>
    <row r="179" spans="1:10" ht="15">
      <c r="A179" s="19"/>
      <c r="B179" s="21"/>
      <c r="C179" s="19"/>
      <c r="D179" s="20"/>
      <c r="E179" s="21"/>
      <c r="F179" s="19"/>
      <c r="G179" s="21"/>
      <c r="H179" s="20"/>
      <c r="I179" s="19"/>
      <c r="J179" s="19"/>
    </row>
    <row r="180" spans="1:10" ht="15">
      <c r="A180" s="19"/>
      <c r="B180" s="21"/>
      <c r="C180" s="19"/>
      <c r="D180" s="20"/>
      <c r="E180" s="21"/>
      <c r="F180" s="19"/>
      <c r="G180" s="21"/>
      <c r="H180" s="20"/>
      <c r="I180" s="19"/>
      <c r="J180" s="19"/>
    </row>
    <row r="181" spans="1:10" ht="15">
      <c r="A181" s="19"/>
      <c r="B181" s="21"/>
      <c r="C181" s="19"/>
      <c r="D181" s="20"/>
      <c r="E181" s="21"/>
      <c r="F181" s="19"/>
      <c r="G181" s="21"/>
      <c r="H181" s="20"/>
      <c r="I181" s="19"/>
      <c r="J181" s="19"/>
    </row>
    <row r="182" spans="1:10" ht="15">
      <c r="A182" s="19"/>
      <c r="B182" s="21"/>
      <c r="C182" s="19"/>
      <c r="D182" s="20"/>
      <c r="E182" s="21"/>
      <c r="F182" s="19"/>
      <c r="G182" s="21"/>
      <c r="H182" s="20"/>
      <c r="I182" s="19"/>
      <c r="J182" s="19"/>
    </row>
    <row r="183" spans="1:10" ht="15">
      <c r="A183" s="19"/>
      <c r="B183" s="21"/>
      <c r="C183" s="19"/>
      <c r="D183" s="20"/>
      <c r="E183" s="21"/>
      <c r="F183" s="19"/>
      <c r="G183" s="21"/>
      <c r="H183" s="20"/>
      <c r="I183" s="19"/>
      <c r="J183" s="19"/>
    </row>
    <row r="184" spans="1:10" ht="15">
      <c r="A184" s="19"/>
      <c r="B184" s="21"/>
      <c r="C184" s="19"/>
      <c r="D184" s="20"/>
      <c r="E184" s="21"/>
      <c r="F184" s="19"/>
      <c r="G184" s="21"/>
      <c r="H184" s="20"/>
      <c r="I184" s="19"/>
      <c r="J184" s="19"/>
    </row>
    <row r="185" spans="1:10" ht="15">
      <c r="A185" s="19"/>
      <c r="B185" s="21"/>
      <c r="C185" s="19"/>
      <c r="D185" s="20"/>
      <c r="E185" s="21"/>
      <c r="F185" s="19"/>
      <c r="G185" s="21"/>
      <c r="H185" s="20"/>
      <c r="I185" s="19"/>
      <c r="J185" s="19"/>
    </row>
    <row r="186" spans="1:10" ht="15">
      <c r="A186" s="19"/>
      <c r="B186" s="21"/>
      <c r="C186" s="19"/>
      <c r="D186" s="20"/>
      <c r="E186" s="21"/>
      <c r="F186" s="19"/>
      <c r="G186" s="21"/>
      <c r="H186" s="20"/>
      <c r="I186" s="19"/>
      <c r="J186" s="19"/>
    </row>
    <row r="187" spans="1:10" ht="15">
      <c r="A187" s="19"/>
      <c r="B187" s="21"/>
      <c r="C187" s="19"/>
      <c r="D187" s="20"/>
      <c r="E187" s="21"/>
      <c r="F187" s="19"/>
      <c r="G187" s="21"/>
      <c r="H187" s="20"/>
      <c r="I187" s="19"/>
      <c r="J187" s="19"/>
    </row>
    <row r="188" spans="1:10" ht="15">
      <c r="A188" s="19"/>
      <c r="B188" s="21"/>
      <c r="C188" s="19"/>
      <c r="D188" s="20"/>
      <c r="E188" s="21"/>
      <c r="F188" s="19"/>
      <c r="G188" s="21"/>
      <c r="H188" s="20"/>
      <c r="I188" s="19"/>
      <c r="J188" s="19"/>
    </row>
    <row r="189" spans="1:10" ht="15">
      <c r="A189" s="19"/>
      <c r="B189" s="21"/>
      <c r="C189" s="19"/>
      <c r="D189" s="20"/>
      <c r="E189" s="21"/>
      <c r="F189" s="19"/>
      <c r="G189" s="21"/>
      <c r="H189" s="20"/>
      <c r="I189" s="19"/>
      <c r="J189" s="19"/>
    </row>
    <row r="190" spans="1:10" ht="15">
      <c r="A190" s="19"/>
      <c r="B190" s="21"/>
      <c r="C190" s="19"/>
      <c r="D190" s="20"/>
      <c r="E190" s="21"/>
      <c r="F190" s="19"/>
      <c r="G190" s="21"/>
      <c r="H190" s="20"/>
      <c r="I190" s="19"/>
      <c r="J190" s="19"/>
    </row>
    <row r="191" spans="1:10" ht="15">
      <c r="A191" s="19"/>
      <c r="B191" s="21"/>
      <c r="C191" s="19"/>
      <c r="D191" s="20"/>
      <c r="E191" s="21"/>
      <c r="F191" s="19"/>
      <c r="G191" s="21"/>
      <c r="H191" s="20"/>
      <c r="I191" s="19"/>
      <c r="J191" s="19"/>
    </row>
    <row r="192" spans="1:10" ht="15">
      <c r="A192" s="19"/>
      <c r="B192" s="21"/>
      <c r="C192" s="19"/>
      <c r="D192" s="20"/>
      <c r="E192" s="21"/>
      <c r="F192" s="19"/>
      <c r="G192" s="21"/>
      <c r="H192" s="20"/>
      <c r="I192" s="19"/>
      <c r="J192" s="19"/>
    </row>
    <row r="193" spans="1:10" ht="15">
      <c r="A193" s="19"/>
      <c r="B193" s="21"/>
      <c r="C193" s="19"/>
      <c r="D193" s="20"/>
      <c r="E193" s="21"/>
      <c r="F193" s="19"/>
      <c r="G193" s="21"/>
      <c r="H193" s="20"/>
      <c r="I193" s="19"/>
      <c r="J193" s="19"/>
    </row>
    <row r="194" spans="1:10" ht="15">
      <c r="A194" s="19"/>
      <c r="B194" s="21"/>
      <c r="C194" s="19"/>
      <c r="D194" s="20"/>
      <c r="E194" s="21"/>
      <c r="F194" s="19"/>
      <c r="G194" s="21"/>
      <c r="H194" s="20"/>
      <c r="I194" s="19"/>
      <c r="J194" s="19"/>
    </row>
    <row r="195" spans="1:10" ht="15">
      <c r="A195" s="19"/>
      <c r="B195" s="21"/>
      <c r="C195" s="19"/>
      <c r="D195" s="20"/>
      <c r="E195" s="21"/>
      <c r="F195" s="19"/>
      <c r="G195" s="21"/>
      <c r="H195" s="20"/>
      <c r="I195" s="19"/>
      <c r="J195" s="19"/>
    </row>
    <row r="196" spans="1:10" ht="15">
      <c r="A196" s="19"/>
      <c r="B196" s="21"/>
      <c r="C196" s="19"/>
      <c r="D196" s="20"/>
      <c r="E196" s="21"/>
      <c r="F196" s="19"/>
      <c r="G196" s="21"/>
      <c r="H196" s="20"/>
      <c r="I196" s="19"/>
      <c r="J196" s="19"/>
    </row>
    <row r="197" spans="1:10" ht="15">
      <c r="A197" s="19"/>
      <c r="B197" s="21"/>
      <c r="C197" s="19"/>
      <c r="D197" s="20"/>
      <c r="E197" s="21"/>
      <c r="F197" s="19"/>
      <c r="G197" s="21"/>
      <c r="H197" s="20"/>
      <c r="I197" s="19"/>
      <c r="J197" s="19"/>
    </row>
    <row r="198" spans="1:10" ht="15">
      <c r="A198" s="19"/>
      <c r="B198" s="21"/>
      <c r="C198" s="19"/>
      <c r="D198" s="20"/>
      <c r="E198" s="21"/>
      <c r="F198" s="19"/>
      <c r="G198" s="21"/>
      <c r="H198" s="20"/>
      <c r="I198" s="19"/>
      <c r="J198" s="19"/>
    </row>
    <row r="199" spans="1:10" ht="15">
      <c r="A199" s="19"/>
      <c r="B199" s="21"/>
      <c r="C199" s="19"/>
      <c r="D199" s="20"/>
      <c r="E199" s="21"/>
      <c r="F199" s="19"/>
      <c r="G199" s="21"/>
      <c r="H199" s="20"/>
      <c r="I199" s="19"/>
      <c r="J199" s="19"/>
    </row>
    <row r="200" spans="1:10" ht="15">
      <c r="A200" s="19"/>
      <c r="B200" s="21"/>
      <c r="C200" s="19"/>
      <c r="D200" s="20"/>
      <c r="E200" s="21"/>
      <c r="F200" s="19"/>
      <c r="G200" s="21"/>
      <c r="H200" s="20"/>
      <c r="I200" s="19"/>
      <c r="J200" s="19"/>
    </row>
    <row r="201" spans="1:10" ht="15">
      <c r="A201" s="19"/>
      <c r="B201" s="21"/>
      <c r="C201" s="19"/>
      <c r="D201" s="20"/>
      <c r="E201" s="21"/>
      <c r="F201" s="19"/>
      <c r="G201" s="21"/>
      <c r="H201" s="20"/>
      <c r="I201" s="19"/>
      <c r="J201" s="19"/>
    </row>
    <row r="202" spans="1:10" ht="15">
      <c r="A202" s="19"/>
      <c r="B202" s="21"/>
      <c r="C202" s="19"/>
      <c r="D202" s="20"/>
      <c r="E202" s="21"/>
      <c r="F202" s="19"/>
      <c r="G202" s="21"/>
      <c r="H202" s="20"/>
      <c r="I202" s="19"/>
      <c r="J202" s="19"/>
    </row>
    <row r="203" spans="1:10" ht="15">
      <c r="A203" s="19"/>
      <c r="B203" s="21"/>
      <c r="C203" s="19"/>
      <c r="D203" s="20"/>
      <c r="E203" s="21"/>
      <c r="F203" s="19"/>
      <c r="G203" s="21"/>
      <c r="H203" s="20"/>
      <c r="I203" s="19"/>
      <c r="J203" s="19"/>
    </row>
    <row r="204" spans="1:10" ht="15">
      <c r="A204" s="19"/>
      <c r="B204" s="21"/>
      <c r="C204" s="19"/>
      <c r="D204" s="20"/>
      <c r="E204" s="21"/>
      <c r="F204" s="19"/>
      <c r="G204" s="21"/>
      <c r="H204" s="20"/>
      <c r="I204" s="19"/>
      <c r="J204" s="19"/>
    </row>
    <row r="205" spans="1:10" ht="15">
      <c r="A205" s="19"/>
      <c r="B205" s="21"/>
      <c r="C205" s="19"/>
      <c r="D205" s="20"/>
      <c r="E205" s="21"/>
      <c r="F205" s="19"/>
      <c r="G205" s="21"/>
      <c r="H205" s="20"/>
      <c r="I205" s="19"/>
      <c r="J205" s="19"/>
    </row>
    <row r="206" spans="1:10" ht="15">
      <c r="A206" s="19"/>
      <c r="B206" s="21"/>
      <c r="C206" s="19"/>
      <c r="D206" s="20"/>
      <c r="E206" s="21"/>
      <c r="F206" s="19"/>
      <c r="G206" s="21"/>
      <c r="H206" s="20"/>
      <c r="I206" s="19"/>
      <c r="J206" s="19"/>
    </row>
    <row r="207" spans="1:10" ht="15">
      <c r="A207" s="19"/>
      <c r="B207" s="21"/>
      <c r="C207" s="19"/>
      <c r="D207" s="20"/>
      <c r="E207" s="21"/>
      <c r="F207" s="19"/>
      <c r="G207" s="21"/>
      <c r="H207" s="20"/>
      <c r="I207" s="19"/>
      <c r="J207" s="19"/>
    </row>
    <row r="208" spans="1:10" ht="15">
      <c r="A208" s="19"/>
      <c r="B208" s="21"/>
      <c r="C208" s="19"/>
      <c r="D208" s="20"/>
      <c r="E208" s="21"/>
      <c r="F208" s="19"/>
      <c r="G208" s="21"/>
      <c r="H208" s="20"/>
      <c r="I208" s="19"/>
      <c r="J208" s="19"/>
    </row>
    <row r="209" spans="1:10" ht="15">
      <c r="A209" s="19"/>
      <c r="B209" s="21"/>
      <c r="C209" s="19"/>
      <c r="D209" s="20"/>
      <c r="E209" s="21"/>
      <c r="F209" s="19"/>
      <c r="G209" s="21"/>
      <c r="H209" s="20"/>
      <c r="I209" s="19"/>
      <c r="J209" s="19"/>
    </row>
    <row r="210" spans="1:10" ht="15">
      <c r="A210" s="19"/>
      <c r="B210" s="21"/>
      <c r="C210" s="19"/>
      <c r="D210" s="20"/>
      <c r="E210" s="21"/>
      <c r="F210" s="19"/>
      <c r="G210" s="21"/>
      <c r="H210" s="20"/>
      <c r="I210" s="19"/>
      <c r="J210" s="19"/>
    </row>
    <row r="211" spans="1:10" ht="15">
      <c r="A211" s="19"/>
      <c r="B211" s="21"/>
      <c r="C211" s="19"/>
      <c r="D211" s="20"/>
      <c r="E211" s="21"/>
      <c r="F211" s="19"/>
      <c r="G211" s="21"/>
      <c r="H211" s="20"/>
      <c r="I211" s="19"/>
      <c r="J211" s="19"/>
    </row>
    <row r="212" spans="1:10" ht="15">
      <c r="A212" s="19"/>
      <c r="B212" s="21"/>
      <c r="C212" s="19"/>
      <c r="D212" s="20"/>
      <c r="E212" s="21"/>
      <c r="F212" s="19"/>
      <c r="G212" s="21"/>
      <c r="H212" s="20"/>
      <c r="I212" s="19"/>
      <c r="J212" s="19"/>
    </row>
    <row r="213" spans="1:10" ht="15">
      <c r="A213" s="19"/>
      <c r="B213" s="21"/>
      <c r="C213" s="19"/>
      <c r="D213" s="20"/>
      <c r="E213" s="21"/>
      <c r="F213" s="19"/>
      <c r="G213" s="21"/>
      <c r="H213" s="20"/>
      <c r="I213" s="19"/>
      <c r="J213" s="19"/>
    </row>
    <row r="214" spans="1:10" ht="15">
      <c r="A214" s="19"/>
      <c r="B214" s="21"/>
      <c r="C214" s="19"/>
      <c r="D214" s="20"/>
      <c r="E214" s="21"/>
      <c r="F214" s="19"/>
      <c r="G214" s="21"/>
      <c r="H214" s="20"/>
      <c r="I214" s="19"/>
      <c r="J214" s="19"/>
    </row>
    <row r="215" spans="1:10" ht="15">
      <c r="A215" s="19"/>
      <c r="B215" s="21"/>
      <c r="C215" s="19"/>
      <c r="D215" s="20"/>
      <c r="E215" s="21"/>
      <c r="F215" s="19"/>
      <c r="G215" s="21"/>
      <c r="H215" s="20"/>
      <c r="I215" s="19"/>
      <c r="J215" s="19"/>
    </row>
    <row r="216" spans="1:10" ht="15">
      <c r="A216" s="19"/>
      <c r="B216" s="21"/>
      <c r="C216" s="19"/>
      <c r="D216" s="20"/>
      <c r="E216" s="21"/>
      <c r="F216" s="19"/>
      <c r="G216" s="21"/>
      <c r="H216" s="20"/>
      <c r="I216" s="19"/>
      <c r="J216" s="19"/>
    </row>
    <row r="217" spans="1:10" ht="15">
      <c r="A217" s="19"/>
      <c r="B217" s="21"/>
      <c r="C217" s="19"/>
      <c r="D217" s="20"/>
      <c r="E217" s="21"/>
      <c r="F217" s="19"/>
      <c r="G217" s="21"/>
      <c r="H217" s="20"/>
      <c r="I217" s="19"/>
      <c r="J217" s="19"/>
    </row>
    <row r="218" spans="1:10" ht="15">
      <c r="A218" s="19"/>
      <c r="B218" s="21"/>
      <c r="C218" s="19"/>
      <c r="D218" s="20"/>
      <c r="E218" s="21"/>
      <c r="F218" s="19"/>
      <c r="G218" s="21"/>
      <c r="H218" s="20"/>
      <c r="I218" s="19"/>
      <c r="J218" s="19"/>
    </row>
    <row r="219" spans="1:10" ht="15">
      <c r="A219" s="19"/>
      <c r="B219" s="21"/>
      <c r="C219" s="19"/>
      <c r="D219" s="20"/>
      <c r="E219" s="21"/>
      <c r="F219" s="19"/>
      <c r="G219" s="21"/>
      <c r="H219" s="20"/>
      <c r="I219" s="19"/>
      <c r="J219" s="19"/>
    </row>
    <row r="220" spans="1:10" ht="15">
      <c r="A220" s="19"/>
      <c r="B220" s="21"/>
      <c r="C220" s="19"/>
      <c r="D220" s="20"/>
      <c r="E220" s="21"/>
      <c r="F220" s="19"/>
      <c r="G220" s="21"/>
      <c r="H220" s="20"/>
      <c r="I220" s="19"/>
      <c r="J220" s="19"/>
    </row>
    <row r="221" spans="1:10" ht="15">
      <c r="A221" s="19"/>
      <c r="B221" s="21"/>
      <c r="C221" s="19"/>
      <c r="D221" s="20"/>
      <c r="E221" s="21"/>
      <c r="F221" s="19"/>
      <c r="G221" s="21"/>
      <c r="H221" s="20"/>
      <c r="I221" s="19"/>
      <c r="J221" s="19"/>
    </row>
    <row r="222" spans="1:10" ht="15">
      <c r="A222" s="19"/>
      <c r="B222" s="21"/>
      <c r="C222" s="19"/>
      <c r="D222" s="20"/>
      <c r="E222" s="21"/>
      <c r="F222" s="19"/>
      <c r="G222" s="21"/>
      <c r="H222" s="20"/>
      <c r="I222" s="19"/>
      <c r="J222" s="19"/>
    </row>
    <row r="223" spans="1:10" ht="15">
      <c r="A223" s="19"/>
      <c r="B223" s="21"/>
      <c r="C223" s="19"/>
      <c r="D223" s="20"/>
      <c r="E223" s="21"/>
      <c r="F223" s="19"/>
      <c r="G223" s="21"/>
      <c r="H223" s="20"/>
      <c r="I223" s="19"/>
      <c r="J223" s="19"/>
    </row>
    <row r="224" spans="1:10" ht="15">
      <c r="A224" s="19"/>
      <c r="B224" s="21"/>
      <c r="C224" s="19"/>
      <c r="D224" s="20"/>
      <c r="E224" s="21"/>
      <c r="F224" s="19"/>
      <c r="G224" s="21"/>
      <c r="H224" s="20"/>
      <c r="I224" s="19"/>
      <c r="J224" s="19"/>
    </row>
    <row r="225" spans="1:10" ht="15">
      <c r="A225" s="19"/>
      <c r="B225" s="21"/>
      <c r="C225" s="19"/>
      <c r="D225" s="20"/>
      <c r="E225" s="21"/>
      <c r="F225" s="19"/>
      <c r="G225" s="21"/>
      <c r="H225" s="20"/>
      <c r="I225" s="19"/>
      <c r="J225" s="19"/>
    </row>
    <row r="226" spans="1:10" ht="15">
      <c r="A226" s="19"/>
      <c r="B226" s="21"/>
      <c r="C226" s="19"/>
      <c r="D226" s="20"/>
      <c r="E226" s="21"/>
      <c r="F226" s="19"/>
      <c r="G226" s="21"/>
      <c r="H226" s="20"/>
      <c r="I226" s="19"/>
      <c r="J226" s="19"/>
    </row>
    <row r="227" spans="1:10" ht="15">
      <c r="A227" s="19"/>
      <c r="B227" s="21"/>
      <c r="C227" s="19"/>
      <c r="D227" s="20"/>
      <c r="E227" s="21"/>
      <c r="F227" s="19"/>
      <c r="G227" s="21"/>
      <c r="H227" s="20"/>
      <c r="I227" s="19"/>
      <c r="J227" s="19"/>
    </row>
    <row r="228" spans="1:10" ht="15">
      <c r="A228" s="19"/>
      <c r="B228" s="21"/>
      <c r="C228" s="19"/>
      <c r="D228" s="20"/>
      <c r="E228" s="21"/>
      <c r="F228" s="19"/>
      <c r="G228" s="21"/>
      <c r="H228" s="20"/>
      <c r="I228" s="19"/>
      <c r="J228" s="19"/>
    </row>
    <row r="229" spans="1:10" ht="15">
      <c r="A229" s="19"/>
      <c r="B229" s="21"/>
      <c r="C229" s="19"/>
      <c r="D229" s="20"/>
      <c r="E229" s="21"/>
      <c r="F229" s="19"/>
      <c r="G229" s="21"/>
      <c r="H229" s="20"/>
      <c r="I229" s="19"/>
      <c r="J229" s="19"/>
    </row>
    <row r="230" spans="1:10" ht="15">
      <c r="A230" s="19"/>
      <c r="B230" s="21"/>
      <c r="C230" s="19"/>
      <c r="D230" s="20"/>
      <c r="E230" s="21"/>
      <c r="F230" s="19"/>
      <c r="G230" s="21"/>
      <c r="H230" s="20"/>
      <c r="I230" s="19"/>
      <c r="J230" s="19"/>
    </row>
    <row r="231" spans="1:10" ht="15">
      <c r="A231" s="19"/>
      <c r="B231" s="21"/>
      <c r="C231" s="19"/>
      <c r="D231" s="20"/>
      <c r="E231" s="21"/>
      <c r="F231" s="19"/>
      <c r="G231" s="21"/>
      <c r="H231" s="20"/>
      <c r="I231" s="19"/>
      <c r="J231" s="19"/>
    </row>
    <row r="232" spans="1:10" ht="15">
      <c r="A232" s="19"/>
      <c r="B232" s="21"/>
      <c r="C232" s="19"/>
      <c r="D232" s="20"/>
      <c r="E232" s="21"/>
      <c r="F232" s="19"/>
      <c r="G232" s="21"/>
      <c r="H232" s="20"/>
      <c r="I232" s="19"/>
      <c r="J232" s="19"/>
    </row>
    <row r="233" spans="1:10" ht="15">
      <c r="A233" s="19"/>
      <c r="B233" s="21"/>
      <c r="C233" s="19"/>
      <c r="D233" s="20"/>
      <c r="E233" s="21"/>
      <c r="F233" s="19"/>
      <c r="G233" s="21"/>
      <c r="H233" s="20"/>
      <c r="I233" s="19"/>
      <c r="J233" s="19"/>
    </row>
    <row r="234" spans="1:10" ht="15">
      <c r="A234" s="19"/>
      <c r="B234" s="21"/>
      <c r="C234" s="19"/>
      <c r="D234" s="20"/>
      <c r="E234" s="21"/>
      <c r="F234" s="19"/>
      <c r="G234" s="21"/>
      <c r="H234" s="20"/>
      <c r="I234" s="19"/>
      <c r="J234" s="19"/>
    </row>
    <row r="235" spans="1:10" ht="15">
      <c r="A235" s="19"/>
      <c r="B235" s="21"/>
      <c r="C235" s="19"/>
      <c r="D235" s="20"/>
      <c r="E235" s="21"/>
      <c r="F235" s="19"/>
      <c r="G235" s="21"/>
      <c r="H235" s="20"/>
      <c r="I235" s="19"/>
      <c r="J235" s="19"/>
    </row>
    <row r="236" spans="1:10" ht="15">
      <c r="A236" s="19"/>
      <c r="B236" s="21"/>
      <c r="C236" s="19"/>
      <c r="D236" s="20"/>
      <c r="E236" s="21"/>
      <c r="F236" s="19"/>
      <c r="G236" s="21"/>
      <c r="H236" s="20"/>
      <c r="I236" s="19"/>
      <c r="J236" s="19"/>
    </row>
    <row r="237" spans="1:10" ht="15">
      <c r="A237" s="19"/>
      <c r="B237" s="21"/>
      <c r="C237" s="19"/>
      <c r="D237" s="20"/>
      <c r="E237" s="21"/>
      <c r="F237" s="19"/>
      <c r="G237" s="21"/>
      <c r="H237" s="20"/>
      <c r="I237" s="19"/>
      <c r="J237" s="19"/>
    </row>
    <row r="238" spans="1:10" ht="15">
      <c r="A238" s="19"/>
      <c r="B238" s="21"/>
      <c r="C238" s="19"/>
      <c r="D238" s="20"/>
      <c r="E238" s="21"/>
      <c r="F238" s="19"/>
      <c r="G238" s="21"/>
      <c r="H238" s="20"/>
      <c r="I238" s="19"/>
      <c r="J238" s="19"/>
    </row>
    <row r="239" spans="1:10" ht="15">
      <c r="A239" s="19"/>
      <c r="B239" s="21"/>
      <c r="C239" s="19"/>
      <c r="D239" s="20"/>
      <c r="E239" s="21"/>
      <c r="F239" s="19"/>
      <c r="G239" s="21"/>
      <c r="H239" s="20"/>
      <c r="I239" s="19"/>
      <c r="J239" s="19"/>
    </row>
    <row r="240" spans="1:10" ht="15">
      <c r="A240" s="19"/>
      <c r="B240" s="21"/>
      <c r="C240" s="19"/>
      <c r="D240" s="20"/>
      <c r="E240" s="21"/>
      <c r="F240" s="19"/>
      <c r="G240" s="21"/>
      <c r="H240" s="20"/>
      <c r="I240" s="19"/>
      <c r="J240" s="19"/>
    </row>
    <row r="241" spans="1:10" ht="15">
      <c r="A241" s="19"/>
      <c r="B241" s="21"/>
      <c r="C241" s="19"/>
      <c r="D241" s="20"/>
      <c r="E241" s="21"/>
      <c r="F241" s="19"/>
      <c r="G241" s="21"/>
      <c r="H241" s="20"/>
      <c r="I241" s="19"/>
      <c r="J241" s="19"/>
    </row>
    <row r="242" spans="1:10" ht="15">
      <c r="A242" s="19"/>
      <c r="B242" s="21"/>
      <c r="C242" s="19"/>
      <c r="D242" s="20"/>
      <c r="E242" s="21"/>
      <c r="F242" s="19"/>
      <c r="G242" s="21"/>
      <c r="H242" s="20"/>
      <c r="I242" s="19"/>
      <c r="J242" s="19"/>
    </row>
    <row r="243" spans="1:10" ht="15">
      <c r="A243" s="19"/>
      <c r="B243" s="21"/>
      <c r="C243" s="19"/>
      <c r="D243" s="20"/>
      <c r="E243" s="21"/>
      <c r="F243" s="19"/>
      <c r="G243" s="21"/>
      <c r="H243" s="20"/>
      <c r="I243" s="19"/>
      <c r="J243" s="19"/>
    </row>
    <row r="244" spans="1:10" ht="15">
      <c r="A244" s="19"/>
      <c r="B244" s="21"/>
      <c r="C244" s="19"/>
      <c r="D244" s="20"/>
      <c r="E244" s="21"/>
      <c r="F244" s="19"/>
      <c r="G244" s="21"/>
      <c r="H244" s="20"/>
      <c r="I244" s="19"/>
      <c r="J244" s="19"/>
    </row>
    <row r="245" spans="1:10" ht="15">
      <c r="A245" s="19"/>
      <c r="B245" s="21"/>
      <c r="C245" s="19"/>
      <c r="D245" s="20"/>
      <c r="E245" s="21"/>
      <c r="F245" s="19"/>
      <c r="G245" s="21"/>
      <c r="H245" s="20"/>
      <c r="I245" s="19"/>
      <c r="J245" s="19"/>
    </row>
    <row r="246" spans="1:10" ht="15">
      <c r="A246" s="19"/>
      <c r="B246" s="21"/>
      <c r="C246" s="19"/>
      <c r="D246" s="20"/>
      <c r="E246" s="21"/>
      <c r="F246" s="19"/>
      <c r="G246" s="21"/>
      <c r="H246" s="20"/>
      <c r="I246" s="19"/>
      <c r="J246" s="19"/>
    </row>
    <row r="247" spans="1:10" ht="15">
      <c r="A247" s="19"/>
      <c r="B247" s="21"/>
      <c r="C247" s="19"/>
      <c r="D247" s="20"/>
      <c r="E247" s="21"/>
      <c r="F247" s="19"/>
      <c r="G247" s="21"/>
      <c r="H247" s="20"/>
      <c r="I247" s="19"/>
      <c r="J247" s="19"/>
    </row>
    <row r="248" spans="1:10" ht="15">
      <c r="A248" s="19"/>
      <c r="B248" s="21"/>
      <c r="C248" s="19"/>
      <c r="D248" s="20"/>
      <c r="E248" s="21"/>
      <c r="F248" s="19"/>
      <c r="G248" s="21"/>
      <c r="H248" s="20"/>
      <c r="I248" s="19"/>
      <c r="J248" s="19"/>
    </row>
    <row r="249" spans="1:10" ht="15">
      <c r="A249" s="19"/>
      <c r="B249" s="21"/>
      <c r="C249" s="19"/>
      <c r="D249" s="20"/>
      <c r="E249" s="21"/>
      <c r="F249" s="19"/>
      <c r="G249" s="21"/>
      <c r="H249" s="20"/>
      <c r="I249" s="19"/>
      <c r="J249" s="19"/>
    </row>
    <row r="250" spans="1:10" ht="15">
      <c r="A250" s="19"/>
      <c r="B250" s="21"/>
      <c r="C250" s="19"/>
      <c r="D250" s="20"/>
      <c r="E250" s="21"/>
      <c r="F250" s="19"/>
      <c r="G250" s="21"/>
      <c r="H250" s="20"/>
      <c r="I250" s="19"/>
      <c r="J250" s="19"/>
    </row>
    <row r="251" spans="1:10" ht="15">
      <c r="A251" s="19"/>
      <c r="B251" s="21"/>
      <c r="C251" s="19"/>
      <c r="D251" s="20"/>
      <c r="E251" s="21"/>
      <c r="F251" s="19"/>
      <c r="G251" s="21"/>
      <c r="H251" s="20"/>
      <c r="I251" s="19"/>
      <c r="J251" s="19"/>
    </row>
    <row r="252" spans="1:10" ht="15">
      <c r="A252" s="19"/>
      <c r="B252" s="21"/>
      <c r="C252" s="19"/>
      <c r="D252" s="20"/>
      <c r="E252" s="21"/>
      <c r="F252" s="19"/>
      <c r="G252" s="21"/>
      <c r="H252" s="20"/>
      <c r="I252" s="19"/>
      <c r="J252" s="19"/>
    </row>
    <row r="253" spans="1:10" ht="15">
      <c r="A253" s="19"/>
      <c r="B253" s="21"/>
      <c r="C253" s="19"/>
      <c r="D253" s="20"/>
      <c r="E253" s="21"/>
      <c r="F253" s="19"/>
      <c r="G253" s="21"/>
      <c r="H253" s="20"/>
      <c r="I253" s="19"/>
      <c r="J253" s="19"/>
    </row>
    <row r="254" spans="1:10" ht="15">
      <c r="A254" s="19"/>
      <c r="B254" s="21"/>
      <c r="C254" s="19"/>
      <c r="D254" s="20"/>
      <c r="E254" s="21"/>
      <c r="F254" s="19"/>
      <c r="G254" s="21"/>
      <c r="H254" s="20"/>
      <c r="I254" s="19"/>
      <c r="J254" s="19"/>
    </row>
    <row r="255" spans="1:10" ht="15">
      <c r="A255" s="19"/>
      <c r="B255" s="21"/>
      <c r="C255" s="19"/>
      <c r="D255" s="20"/>
      <c r="E255" s="21"/>
      <c r="F255" s="19"/>
      <c r="G255" s="21"/>
      <c r="H255" s="20"/>
      <c r="I255" s="19"/>
      <c r="J255" s="19"/>
    </row>
    <row r="256" spans="1:10" ht="15">
      <c r="A256" s="19"/>
      <c r="B256" s="21"/>
      <c r="C256" s="19"/>
      <c r="D256" s="20"/>
      <c r="E256" s="21"/>
      <c r="F256" s="19"/>
      <c r="G256" s="21"/>
      <c r="H256" s="20"/>
      <c r="I256" s="19"/>
      <c r="J256" s="19"/>
    </row>
    <row r="257" spans="1:10" ht="15">
      <c r="A257" s="19"/>
      <c r="B257" s="21"/>
      <c r="C257" s="19"/>
      <c r="D257" s="20"/>
      <c r="E257" s="21"/>
      <c r="F257" s="19"/>
      <c r="G257" s="21"/>
      <c r="H257" s="20"/>
      <c r="I257" s="19"/>
      <c r="J257" s="19"/>
    </row>
    <row r="258" spans="1:10" ht="15">
      <c r="A258" s="19"/>
      <c r="B258" s="21"/>
      <c r="C258" s="19"/>
      <c r="D258" s="20"/>
      <c r="E258" s="21"/>
      <c r="F258" s="19"/>
      <c r="G258" s="21"/>
      <c r="H258" s="20"/>
      <c r="I258" s="19"/>
      <c r="J258" s="19"/>
    </row>
    <row r="259" spans="1:10" ht="15">
      <c r="A259" s="19"/>
      <c r="B259" s="21"/>
      <c r="C259" s="19"/>
      <c r="D259" s="20"/>
      <c r="E259" s="21"/>
      <c r="F259" s="19"/>
      <c r="G259" s="21"/>
      <c r="H259" s="20"/>
      <c r="I259" s="19"/>
      <c r="J259" s="19"/>
    </row>
    <row r="260" spans="1:10" ht="15">
      <c r="A260" s="19"/>
      <c r="B260" s="21"/>
      <c r="C260" s="19"/>
      <c r="D260" s="20"/>
      <c r="E260" s="21"/>
      <c r="F260" s="19"/>
      <c r="G260" s="21"/>
      <c r="H260" s="20"/>
      <c r="I260" s="19"/>
      <c r="J260" s="19"/>
    </row>
    <row r="261" spans="1:10" ht="15">
      <c r="A261" s="19"/>
      <c r="B261" s="21"/>
      <c r="C261" s="19"/>
      <c r="D261" s="20"/>
      <c r="E261" s="21"/>
      <c r="F261" s="19"/>
      <c r="G261" s="21"/>
      <c r="H261" s="20"/>
      <c r="I261" s="19"/>
      <c r="J261" s="19"/>
    </row>
    <row r="262" spans="1:10" ht="15">
      <c r="A262" s="19"/>
      <c r="B262" s="21"/>
      <c r="C262" s="19"/>
      <c r="D262" s="20"/>
      <c r="E262" s="21"/>
      <c r="F262" s="19"/>
      <c r="G262" s="21"/>
      <c r="H262" s="20"/>
      <c r="I262" s="19"/>
      <c r="J262" s="19"/>
    </row>
    <row r="263" spans="1:10" ht="15">
      <c r="A263" s="19"/>
      <c r="B263" s="21"/>
      <c r="C263" s="19"/>
      <c r="D263" s="20"/>
      <c r="E263" s="21"/>
      <c r="F263" s="19"/>
      <c r="G263" s="21"/>
      <c r="H263" s="20"/>
      <c r="I263" s="19"/>
      <c r="J263" s="19"/>
    </row>
    <row r="264" spans="1:10" ht="15">
      <c r="A264" s="19"/>
      <c r="B264" s="21"/>
      <c r="C264" s="19"/>
      <c r="D264" s="20"/>
      <c r="E264" s="21"/>
      <c r="F264" s="19"/>
      <c r="G264" s="21"/>
      <c r="H264" s="20"/>
      <c r="I264" s="19"/>
      <c r="J264" s="19"/>
    </row>
    <row r="265" spans="1:10" ht="15">
      <c r="A265" s="19"/>
      <c r="B265" s="21"/>
      <c r="C265" s="19"/>
      <c r="D265" s="20"/>
      <c r="E265" s="21"/>
      <c r="F265" s="19"/>
      <c r="G265" s="21"/>
      <c r="H265" s="20"/>
      <c r="I265" s="19"/>
      <c r="J265" s="19"/>
    </row>
    <row r="266" spans="1:10" ht="15">
      <c r="A266" s="19"/>
      <c r="B266" s="21"/>
      <c r="C266" s="19"/>
      <c r="D266" s="20"/>
      <c r="E266" s="21"/>
      <c r="F266" s="19"/>
      <c r="G266" s="21"/>
      <c r="H266" s="20"/>
      <c r="I266" s="19"/>
      <c r="J266" s="19"/>
    </row>
    <row r="267" spans="1:10" ht="15">
      <c r="A267" s="19"/>
      <c r="B267" s="21"/>
      <c r="C267" s="19"/>
      <c r="D267" s="20"/>
      <c r="E267" s="21"/>
      <c r="F267" s="19"/>
      <c r="G267" s="21"/>
      <c r="H267" s="20"/>
      <c r="I267" s="19"/>
      <c r="J267" s="19"/>
    </row>
    <row r="268" spans="1:10" ht="15">
      <c r="A268" s="19"/>
      <c r="B268" s="21"/>
      <c r="C268" s="19"/>
      <c r="D268" s="20"/>
      <c r="E268" s="21"/>
      <c r="F268" s="19"/>
      <c r="G268" s="21"/>
      <c r="H268" s="20"/>
      <c r="I268" s="19"/>
      <c r="J268" s="19"/>
    </row>
    <row r="269" spans="1:10" ht="15">
      <c r="A269" s="19"/>
      <c r="B269" s="21"/>
      <c r="C269" s="19"/>
      <c r="D269" s="20"/>
      <c r="E269" s="21"/>
      <c r="F269" s="19"/>
      <c r="G269" s="21"/>
      <c r="H269" s="20"/>
      <c r="I269" s="19"/>
      <c r="J269" s="19"/>
    </row>
    <row r="270" spans="1:10" ht="15">
      <c r="A270" s="19"/>
      <c r="B270" s="21"/>
      <c r="C270" s="19"/>
      <c r="D270" s="20"/>
      <c r="E270" s="21"/>
      <c r="F270" s="19"/>
      <c r="G270" s="21"/>
      <c r="H270" s="20"/>
      <c r="I270" s="19"/>
      <c r="J270" s="19"/>
    </row>
    <row r="271" spans="1:10" ht="15">
      <c r="A271" s="19"/>
      <c r="B271" s="21"/>
      <c r="C271" s="19"/>
      <c r="D271" s="20"/>
      <c r="E271" s="21"/>
      <c r="F271" s="19"/>
      <c r="G271" s="21"/>
      <c r="H271" s="20"/>
      <c r="I271" s="19"/>
      <c r="J271" s="19"/>
    </row>
    <row r="272" spans="1:10" ht="15">
      <c r="A272" s="19"/>
      <c r="B272" s="21"/>
      <c r="C272" s="19"/>
      <c r="D272" s="20"/>
      <c r="E272" s="21"/>
      <c r="F272" s="19"/>
      <c r="G272" s="21"/>
      <c r="H272" s="20"/>
      <c r="I272" s="19"/>
      <c r="J272" s="19"/>
    </row>
    <row r="273" spans="1:10" ht="15">
      <c r="A273" s="19"/>
      <c r="B273" s="21"/>
      <c r="C273" s="19"/>
      <c r="D273" s="20"/>
      <c r="E273" s="21"/>
      <c r="F273" s="19"/>
      <c r="G273" s="21"/>
      <c r="H273" s="20"/>
      <c r="I273" s="19"/>
      <c r="J273" s="19"/>
    </row>
    <row r="274" spans="1:10" ht="15">
      <c r="A274" s="19"/>
      <c r="B274" s="21"/>
      <c r="C274" s="19"/>
      <c r="D274" s="20"/>
      <c r="E274" s="21"/>
      <c r="F274" s="19"/>
      <c r="G274" s="21"/>
      <c r="H274" s="20"/>
      <c r="I274" s="19"/>
      <c r="J274" s="19"/>
    </row>
    <row r="275" spans="1:10" ht="15">
      <c r="A275" s="19"/>
      <c r="B275" s="21"/>
      <c r="C275" s="19"/>
      <c r="D275" s="20"/>
      <c r="E275" s="21"/>
      <c r="F275" s="19"/>
      <c r="G275" s="21"/>
      <c r="H275" s="20"/>
      <c r="I275" s="19"/>
      <c r="J275" s="19"/>
    </row>
    <row r="276" spans="1:10" ht="15">
      <c r="A276" s="19"/>
      <c r="B276" s="21"/>
      <c r="C276" s="19"/>
      <c r="D276" s="20"/>
      <c r="E276" s="21"/>
      <c r="F276" s="19"/>
      <c r="G276" s="21"/>
      <c r="H276" s="20"/>
      <c r="I276" s="19"/>
      <c r="J276" s="19"/>
    </row>
    <row r="277" spans="1:10" ht="15">
      <c r="A277" s="19"/>
      <c r="B277" s="21"/>
      <c r="C277" s="19"/>
      <c r="D277" s="20"/>
      <c r="E277" s="21"/>
      <c r="F277" s="19"/>
      <c r="G277" s="21"/>
      <c r="H277" s="20"/>
      <c r="I277" s="19"/>
      <c r="J277" s="19"/>
    </row>
    <row r="278" spans="1:10" ht="15">
      <c r="A278" s="19"/>
      <c r="B278" s="21"/>
      <c r="C278" s="19"/>
      <c r="D278" s="20"/>
      <c r="E278" s="21"/>
      <c r="F278" s="19"/>
      <c r="G278" s="21"/>
      <c r="H278" s="20"/>
      <c r="I278" s="19"/>
      <c r="J278" s="19"/>
    </row>
    <row r="279" spans="1:10" ht="15">
      <c r="A279" s="19"/>
      <c r="B279" s="21"/>
      <c r="C279" s="19"/>
      <c r="D279" s="20"/>
      <c r="E279" s="21"/>
      <c r="F279" s="19"/>
      <c r="G279" s="21"/>
      <c r="H279" s="20"/>
      <c r="I279" s="19"/>
      <c r="J279" s="19"/>
    </row>
    <row r="280" spans="1:10" ht="15">
      <c r="A280" s="19"/>
      <c r="B280" s="21"/>
      <c r="C280" s="19"/>
      <c r="D280" s="20"/>
      <c r="E280" s="21"/>
      <c r="F280" s="19"/>
      <c r="G280" s="21"/>
      <c r="H280" s="20"/>
      <c r="I280" s="19"/>
      <c r="J280" s="19"/>
    </row>
    <row r="281" spans="1:10" ht="15">
      <c r="A281" s="19"/>
      <c r="B281" s="21"/>
      <c r="C281" s="19"/>
      <c r="D281" s="20"/>
      <c r="E281" s="21"/>
      <c r="F281" s="19"/>
      <c r="G281" s="21"/>
      <c r="H281" s="20"/>
      <c r="I281" s="19"/>
      <c r="J281" s="19"/>
    </row>
    <row r="282" spans="1:10" ht="15">
      <c r="A282" s="19"/>
      <c r="B282" s="21"/>
      <c r="C282" s="19"/>
      <c r="D282" s="20"/>
      <c r="E282" s="21"/>
      <c r="F282" s="19"/>
      <c r="G282" s="21"/>
      <c r="H282" s="20"/>
      <c r="I282" s="19"/>
      <c r="J282" s="19"/>
    </row>
    <row r="283" spans="1:10" ht="15">
      <c r="A283" s="19"/>
      <c r="B283" s="21"/>
      <c r="C283" s="19"/>
      <c r="D283" s="20"/>
      <c r="E283" s="21"/>
      <c r="F283" s="19"/>
      <c r="G283" s="21"/>
      <c r="H283" s="20"/>
      <c r="I283" s="19"/>
      <c r="J283" s="19"/>
    </row>
    <row r="284" spans="1:10" ht="15">
      <c r="A284" s="19"/>
      <c r="B284" s="21"/>
      <c r="C284" s="19"/>
      <c r="D284" s="20"/>
      <c r="E284" s="21"/>
      <c r="F284" s="19"/>
      <c r="G284" s="21"/>
      <c r="H284" s="20"/>
      <c r="I284" s="19"/>
      <c r="J284" s="19"/>
    </row>
    <row r="285" spans="1:10" ht="15">
      <c r="A285" s="19"/>
      <c r="B285" s="21"/>
      <c r="C285" s="19"/>
      <c r="D285" s="20"/>
      <c r="E285" s="21"/>
      <c r="F285" s="19"/>
      <c r="G285" s="21"/>
      <c r="H285" s="20"/>
      <c r="I285" s="19"/>
      <c r="J285" s="19"/>
    </row>
    <row r="286" spans="1:10" ht="15">
      <c r="A286" s="19"/>
      <c r="B286" s="21"/>
      <c r="C286" s="19"/>
      <c r="D286" s="20"/>
      <c r="E286" s="21"/>
      <c r="F286" s="19"/>
      <c r="G286" s="21"/>
      <c r="H286" s="20"/>
      <c r="I286" s="19"/>
      <c r="J286" s="19"/>
    </row>
    <row r="287" spans="1:10" ht="15">
      <c r="A287" s="19"/>
      <c r="B287" s="21"/>
      <c r="C287" s="19"/>
      <c r="D287" s="20"/>
      <c r="E287" s="21"/>
      <c r="F287" s="19"/>
      <c r="G287" s="21"/>
      <c r="H287" s="20"/>
      <c r="I287" s="19"/>
      <c r="J287" s="19"/>
    </row>
    <row r="288" spans="1:10" ht="15">
      <c r="A288" s="19"/>
      <c r="B288" s="21"/>
      <c r="C288" s="19"/>
      <c r="D288" s="20"/>
      <c r="E288" s="21"/>
      <c r="F288" s="19"/>
      <c r="G288" s="21"/>
      <c r="H288" s="20"/>
      <c r="I288" s="19"/>
      <c r="J288" s="19"/>
    </row>
    <row r="289" spans="1:10" ht="15">
      <c r="A289" s="19"/>
      <c r="B289" s="21"/>
      <c r="C289" s="19"/>
      <c r="D289" s="20"/>
      <c r="E289" s="21"/>
      <c r="F289" s="19"/>
      <c r="G289" s="21"/>
      <c r="H289" s="20"/>
      <c r="I289" s="19"/>
      <c r="J289" s="19"/>
    </row>
    <row r="290" spans="1:10" ht="15">
      <c r="A290" s="19"/>
      <c r="B290" s="21"/>
      <c r="C290" s="19"/>
      <c r="D290" s="20"/>
      <c r="E290" s="21"/>
      <c r="F290" s="19"/>
      <c r="G290" s="21"/>
      <c r="H290" s="20"/>
      <c r="I290" s="19"/>
      <c r="J290" s="19"/>
    </row>
    <row r="291" spans="1:10" ht="15">
      <c r="A291" s="19"/>
      <c r="B291" s="21"/>
      <c r="C291" s="19"/>
      <c r="D291" s="20"/>
      <c r="E291" s="21"/>
      <c r="F291" s="19"/>
      <c r="G291" s="21"/>
      <c r="H291" s="20"/>
      <c r="I291" s="19"/>
      <c r="J291" s="19"/>
    </row>
    <row r="292" spans="1:10" ht="15">
      <c r="A292" s="19"/>
      <c r="B292" s="21"/>
      <c r="C292" s="19"/>
      <c r="D292" s="20"/>
      <c r="E292" s="21"/>
      <c r="F292" s="19"/>
      <c r="G292" s="21"/>
      <c r="H292" s="20"/>
      <c r="I292" s="19"/>
      <c r="J292" s="19"/>
    </row>
    <row r="293" spans="1:10" ht="15">
      <c r="A293" s="19"/>
      <c r="B293" s="21"/>
      <c r="C293" s="19"/>
      <c r="D293" s="20"/>
      <c r="E293" s="21"/>
      <c r="F293" s="19"/>
      <c r="G293" s="21"/>
      <c r="H293" s="20"/>
      <c r="I293" s="19"/>
      <c r="J293" s="19"/>
    </row>
    <row r="294" spans="1:10" ht="15">
      <c r="A294" s="19"/>
      <c r="B294" s="21"/>
      <c r="C294" s="19"/>
      <c r="D294" s="20"/>
      <c r="E294" s="21"/>
      <c r="F294" s="19"/>
      <c r="G294" s="21"/>
      <c r="H294" s="20"/>
      <c r="I294" s="19"/>
      <c r="J294" s="19"/>
    </row>
    <row r="295" spans="1:10" ht="15">
      <c r="A295" s="19"/>
      <c r="B295" s="21"/>
      <c r="C295" s="19"/>
      <c r="D295" s="20"/>
      <c r="E295" s="21"/>
      <c r="F295" s="19"/>
      <c r="G295" s="21"/>
      <c r="H295" s="20"/>
      <c r="I295" s="19"/>
      <c r="J295" s="19"/>
    </row>
    <row r="296" spans="1:10" ht="15">
      <c r="A296" s="19"/>
      <c r="B296" s="21"/>
      <c r="C296" s="19"/>
      <c r="D296" s="20"/>
      <c r="E296" s="21"/>
      <c r="F296" s="19"/>
      <c r="G296" s="21"/>
      <c r="H296" s="20"/>
      <c r="I296" s="19"/>
      <c r="J296" s="19"/>
    </row>
    <row r="297" spans="1:10" ht="15">
      <c r="A297" s="19"/>
      <c r="B297" s="21"/>
      <c r="C297" s="19"/>
      <c r="D297" s="20"/>
      <c r="E297" s="21"/>
      <c r="F297" s="19"/>
      <c r="G297" s="21"/>
      <c r="H297" s="20"/>
      <c r="I297" s="19"/>
      <c r="J297" s="19"/>
    </row>
    <row r="298" spans="1:10" ht="15">
      <c r="A298" s="19"/>
      <c r="B298" s="21"/>
      <c r="C298" s="19"/>
      <c r="D298" s="20"/>
      <c r="E298" s="21"/>
      <c r="F298" s="19"/>
      <c r="G298" s="21"/>
      <c r="H298" s="20"/>
      <c r="I298" s="19"/>
      <c r="J298" s="19"/>
    </row>
    <row r="299" spans="1:10" ht="15">
      <c r="A299" s="19"/>
      <c r="B299" s="21"/>
      <c r="C299" s="19"/>
      <c r="D299" s="20"/>
      <c r="E299" s="21"/>
      <c r="F299" s="19"/>
      <c r="G299" s="21"/>
      <c r="H299" s="20"/>
      <c r="I299" s="19"/>
      <c r="J299" s="19"/>
    </row>
    <row r="300" spans="1:10" ht="15">
      <c r="A300" s="19"/>
      <c r="B300" s="21"/>
      <c r="C300" s="19"/>
      <c r="D300" s="20"/>
      <c r="E300" s="21"/>
      <c r="F300" s="19"/>
      <c r="G300" s="21"/>
      <c r="H300" s="20"/>
      <c r="I300" s="19"/>
      <c r="J300" s="19"/>
    </row>
    <row r="301" spans="1:10" ht="15">
      <c r="A301" s="19"/>
      <c r="B301" s="21"/>
      <c r="C301" s="19"/>
      <c r="D301" s="20"/>
      <c r="E301" s="21"/>
      <c r="F301" s="19"/>
      <c r="G301" s="21"/>
      <c r="H301" s="20"/>
      <c r="I301" s="19"/>
      <c r="J301" s="19"/>
    </row>
    <row r="302" spans="1:10" ht="15">
      <c r="A302" s="19"/>
      <c r="B302" s="21"/>
      <c r="C302" s="19"/>
      <c r="D302" s="20"/>
      <c r="E302" s="21"/>
      <c r="F302" s="19"/>
      <c r="G302" s="21"/>
      <c r="H302" s="20"/>
      <c r="I302" s="19"/>
      <c r="J302" s="19"/>
    </row>
    <row r="303" spans="1:10" ht="15">
      <c r="A303" s="19"/>
      <c r="B303" s="21"/>
      <c r="C303" s="19"/>
      <c r="D303" s="20"/>
      <c r="E303" s="21"/>
      <c r="F303" s="19"/>
      <c r="G303" s="21"/>
      <c r="H303" s="20"/>
      <c r="I303" s="19"/>
      <c r="J303" s="19"/>
    </row>
    <row r="304" spans="1:10" ht="15">
      <c r="A304" s="19"/>
      <c r="B304" s="21"/>
      <c r="C304" s="19"/>
      <c r="D304" s="20"/>
      <c r="E304" s="21"/>
      <c r="F304" s="19"/>
      <c r="G304" s="21"/>
      <c r="H304" s="20"/>
      <c r="I304" s="19"/>
      <c r="J304" s="19"/>
    </row>
    <row r="305" spans="1:10" ht="15">
      <c r="A305" s="19"/>
      <c r="B305" s="21"/>
      <c r="C305" s="19"/>
      <c r="D305" s="20"/>
      <c r="E305" s="21"/>
      <c r="F305" s="19"/>
      <c r="G305" s="21"/>
      <c r="H305" s="20"/>
      <c r="I305" s="19"/>
      <c r="J305" s="19"/>
    </row>
    <row r="306" spans="1:10" ht="15">
      <c r="A306" s="19"/>
      <c r="B306" s="21"/>
      <c r="C306" s="19"/>
      <c r="D306" s="20"/>
      <c r="E306" s="21"/>
      <c r="F306" s="19"/>
      <c r="G306" s="21"/>
      <c r="H306" s="20"/>
      <c r="I306" s="19"/>
      <c r="J306" s="19"/>
    </row>
    <row r="307" spans="1:10" ht="15">
      <c r="A307" s="19"/>
      <c r="B307" s="21"/>
      <c r="C307" s="19"/>
      <c r="D307" s="20"/>
      <c r="E307" s="21"/>
      <c r="F307" s="19"/>
      <c r="G307" s="21"/>
      <c r="H307" s="20"/>
      <c r="I307" s="19"/>
      <c r="J307" s="19"/>
    </row>
    <row r="308" spans="1:10" ht="15">
      <c r="A308" s="19"/>
      <c r="B308" s="21"/>
      <c r="C308" s="19"/>
      <c r="D308" s="20"/>
      <c r="E308" s="21"/>
      <c r="F308" s="19"/>
      <c r="G308" s="21"/>
      <c r="H308" s="20"/>
      <c r="I308" s="19"/>
      <c r="J308" s="19"/>
    </row>
    <row r="309" spans="1:10" ht="15">
      <c r="A309" s="19"/>
      <c r="B309" s="21"/>
      <c r="C309" s="19"/>
      <c r="D309" s="20"/>
      <c r="E309" s="21"/>
      <c r="F309" s="19"/>
      <c r="G309" s="21"/>
      <c r="H309" s="20"/>
      <c r="I309" s="19"/>
      <c r="J309" s="19"/>
    </row>
    <row r="310" spans="1:10" ht="15">
      <c r="A310" s="19"/>
      <c r="B310" s="21"/>
      <c r="C310" s="19"/>
      <c r="D310" s="20"/>
      <c r="E310" s="21"/>
      <c r="F310" s="19"/>
      <c r="G310" s="21"/>
      <c r="H310" s="20"/>
      <c r="I310" s="19"/>
      <c r="J310" s="19"/>
    </row>
    <row r="311" spans="1:10" ht="15">
      <c r="A311" s="19"/>
      <c r="B311" s="21"/>
      <c r="C311" s="19"/>
      <c r="D311" s="20"/>
      <c r="E311" s="21"/>
      <c r="F311" s="19"/>
      <c r="G311" s="21"/>
      <c r="H311" s="20"/>
      <c r="I311" s="19"/>
      <c r="J311" s="19"/>
    </row>
    <row r="312" spans="1:10" ht="15">
      <c r="A312" s="19"/>
      <c r="B312" s="21"/>
      <c r="C312" s="19"/>
      <c r="D312" s="20"/>
      <c r="E312" s="21"/>
      <c r="F312" s="19"/>
      <c r="G312" s="21"/>
      <c r="H312" s="20"/>
      <c r="I312" s="19"/>
      <c r="J312" s="19"/>
    </row>
    <row r="313" spans="1:10" ht="15">
      <c r="A313" s="19"/>
      <c r="B313" s="21"/>
      <c r="C313" s="19"/>
      <c r="D313" s="20"/>
      <c r="E313" s="21"/>
      <c r="F313" s="19"/>
      <c r="G313" s="21"/>
      <c r="H313" s="20"/>
      <c r="I313" s="19"/>
      <c r="J313" s="19"/>
    </row>
    <row r="314" spans="1:10" ht="15">
      <c r="A314" s="19"/>
      <c r="B314" s="21"/>
      <c r="C314" s="19"/>
      <c r="D314" s="20"/>
      <c r="E314" s="21"/>
      <c r="F314" s="19"/>
      <c r="G314" s="21"/>
      <c r="H314" s="20"/>
      <c r="I314" s="19"/>
      <c r="J314" s="19"/>
    </row>
    <row r="315" spans="1:10" ht="15">
      <c r="A315" s="19"/>
      <c r="B315" s="21"/>
      <c r="C315" s="19"/>
      <c r="D315" s="20"/>
      <c r="E315" s="21"/>
      <c r="F315" s="19"/>
      <c r="G315" s="21"/>
      <c r="H315" s="20"/>
      <c r="I315" s="19"/>
      <c r="J315" s="19"/>
    </row>
    <row r="316" spans="1:10" ht="15">
      <c r="A316" s="19"/>
      <c r="B316" s="21"/>
      <c r="C316" s="19"/>
      <c r="D316" s="20"/>
      <c r="E316" s="21"/>
      <c r="F316" s="19"/>
      <c r="G316" s="21"/>
      <c r="H316" s="20"/>
      <c r="I316" s="19"/>
      <c r="J316" s="19"/>
    </row>
    <row r="317" spans="1:10" ht="15">
      <c r="A317" s="19"/>
      <c r="B317" s="21"/>
      <c r="C317" s="19"/>
      <c r="D317" s="20"/>
      <c r="E317" s="21"/>
      <c r="F317" s="19"/>
      <c r="G317" s="21"/>
      <c r="H317" s="20"/>
      <c r="I317" s="19"/>
      <c r="J317" s="19"/>
    </row>
    <row r="318" spans="1:10" ht="15">
      <c r="A318" s="19"/>
      <c r="B318" s="21"/>
      <c r="C318" s="19"/>
      <c r="D318" s="20"/>
      <c r="E318" s="21"/>
      <c r="F318" s="19"/>
      <c r="G318" s="21"/>
      <c r="H318" s="20"/>
      <c r="I318" s="19"/>
      <c r="J318" s="19"/>
    </row>
    <row r="319" spans="1:10" ht="15">
      <c r="A319" s="19"/>
      <c r="B319" s="21"/>
      <c r="C319" s="19"/>
      <c r="D319" s="20"/>
      <c r="E319" s="21"/>
      <c r="F319" s="19"/>
      <c r="G319" s="21"/>
      <c r="H319" s="20"/>
      <c r="I319" s="19"/>
      <c r="J319" s="19"/>
    </row>
    <row r="320" spans="1:10" ht="15">
      <c r="A320" s="19"/>
      <c r="B320" s="21"/>
      <c r="C320" s="19"/>
      <c r="D320" s="20"/>
      <c r="E320" s="21"/>
      <c r="F320" s="19"/>
      <c r="G320" s="21"/>
      <c r="H320" s="20"/>
      <c r="I320" s="19"/>
      <c r="J320" s="19"/>
    </row>
    <row r="321" spans="1:10" ht="15">
      <c r="A321" s="19"/>
      <c r="B321" s="21"/>
      <c r="C321" s="19"/>
      <c r="D321" s="20"/>
      <c r="E321" s="21"/>
      <c r="F321" s="19"/>
      <c r="G321" s="21"/>
      <c r="H321" s="20"/>
      <c r="I321" s="19"/>
      <c r="J321" s="19"/>
    </row>
    <row r="322" spans="1:10" ht="15">
      <c r="A322" s="19"/>
      <c r="B322" s="21"/>
      <c r="C322" s="19"/>
      <c r="D322" s="20"/>
      <c r="E322" s="21"/>
      <c r="F322" s="19"/>
      <c r="G322" s="21"/>
      <c r="H322" s="20"/>
      <c r="I322" s="19"/>
      <c r="J322" s="19"/>
    </row>
    <row r="323" spans="1:10" ht="15">
      <c r="A323" s="19"/>
      <c r="B323" s="21"/>
      <c r="C323" s="19"/>
      <c r="D323" s="20"/>
      <c r="E323" s="21"/>
      <c r="F323" s="19"/>
      <c r="G323" s="21"/>
      <c r="H323" s="20"/>
      <c r="I323" s="19"/>
      <c r="J323" s="19"/>
    </row>
    <row r="324" spans="1:10" ht="15">
      <c r="A324" s="19"/>
      <c r="B324" s="21"/>
      <c r="C324" s="19"/>
      <c r="D324" s="20"/>
      <c r="E324" s="21"/>
      <c r="F324" s="19"/>
      <c r="G324" s="21"/>
      <c r="H324" s="20"/>
      <c r="I324" s="19"/>
      <c r="J324" s="19"/>
    </row>
    <row r="325" spans="1:10" ht="15">
      <c r="A325" s="19"/>
      <c r="B325" s="21"/>
      <c r="C325" s="19"/>
      <c r="D325" s="20"/>
      <c r="E325" s="21"/>
      <c r="F325" s="19"/>
      <c r="G325" s="21"/>
      <c r="H325" s="20"/>
      <c r="I325" s="19"/>
      <c r="J325" s="19"/>
    </row>
    <row r="326" spans="1:10" ht="15">
      <c r="A326" s="19"/>
      <c r="B326" s="21"/>
      <c r="C326" s="19"/>
      <c r="D326" s="20"/>
      <c r="E326" s="21"/>
      <c r="F326" s="19"/>
      <c r="G326" s="21"/>
      <c r="H326" s="20"/>
      <c r="I326" s="19"/>
      <c r="J326" s="19"/>
    </row>
    <row r="327" spans="1:10" ht="15">
      <c r="A327" s="19"/>
      <c r="B327" s="21"/>
      <c r="C327" s="19"/>
      <c r="D327" s="20"/>
      <c r="E327" s="21"/>
      <c r="F327" s="19"/>
      <c r="G327" s="21"/>
      <c r="H327" s="20"/>
      <c r="I327" s="19"/>
      <c r="J327" s="19"/>
    </row>
    <row r="328" spans="1:10" ht="15">
      <c r="A328" s="19"/>
      <c r="B328" s="21"/>
      <c r="C328" s="19"/>
      <c r="D328" s="20"/>
      <c r="E328" s="21"/>
      <c r="F328" s="19"/>
      <c r="G328" s="21"/>
      <c r="H328" s="20"/>
      <c r="I328" s="19"/>
      <c r="J328" s="19"/>
    </row>
    <row r="329" spans="1:10" ht="15">
      <c r="A329" s="19"/>
      <c r="B329" s="21"/>
      <c r="C329" s="19"/>
      <c r="D329" s="20"/>
      <c r="E329" s="21"/>
      <c r="F329" s="19"/>
      <c r="G329" s="21"/>
      <c r="H329" s="20"/>
      <c r="I329" s="19"/>
      <c r="J329" s="19"/>
    </row>
    <row r="330" spans="1:10" ht="15">
      <c r="A330" s="19"/>
      <c r="B330" s="21"/>
      <c r="C330" s="19"/>
      <c r="D330" s="20"/>
      <c r="E330" s="21"/>
      <c r="F330" s="19"/>
      <c r="G330" s="21"/>
      <c r="H330" s="20"/>
      <c r="I330" s="19"/>
      <c r="J330" s="19"/>
    </row>
    <row r="331" spans="1:10" ht="15">
      <c r="A331" s="19"/>
      <c r="B331" s="21"/>
      <c r="C331" s="19"/>
      <c r="D331" s="20"/>
      <c r="E331" s="21"/>
      <c r="F331" s="19"/>
      <c r="G331" s="21"/>
      <c r="H331" s="20"/>
      <c r="I331" s="19"/>
      <c r="J331" s="19"/>
    </row>
    <row r="332" spans="1:10" ht="15">
      <c r="A332" s="19"/>
      <c r="B332" s="21"/>
      <c r="C332" s="19"/>
      <c r="D332" s="20"/>
      <c r="E332" s="21"/>
      <c r="F332" s="19"/>
      <c r="G332" s="21"/>
      <c r="H332" s="20"/>
      <c r="I332" s="19"/>
      <c r="J332" s="19"/>
    </row>
    <row r="333" spans="1:10" ht="15">
      <c r="A333" s="19"/>
      <c r="B333" s="21"/>
      <c r="C333" s="19"/>
      <c r="D333" s="20"/>
      <c r="E333" s="21"/>
      <c r="F333" s="19"/>
      <c r="G333" s="21"/>
      <c r="H333" s="20"/>
      <c r="I333" s="19"/>
      <c r="J333" s="19"/>
    </row>
    <row r="334" spans="1:10" ht="15">
      <c r="A334" s="19"/>
      <c r="B334" s="21"/>
      <c r="C334" s="19"/>
      <c r="D334" s="20"/>
      <c r="E334" s="21"/>
      <c r="F334" s="19"/>
      <c r="G334" s="21"/>
      <c r="H334" s="20"/>
      <c r="I334" s="19"/>
      <c r="J334" s="19"/>
    </row>
    <row r="335" spans="1:10" ht="15">
      <c r="A335" s="19"/>
      <c r="B335" s="21"/>
      <c r="C335" s="19"/>
      <c r="D335" s="20"/>
      <c r="E335" s="21"/>
      <c r="F335" s="19"/>
      <c r="G335" s="21"/>
      <c r="H335" s="20"/>
      <c r="I335" s="19"/>
      <c r="J335" s="19"/>
    </row>
    <row r="336" spans="1:10" ht="15">
      <c r="A336" s="19"/>
      <c r="B336" s="21"/>
      <c r="C336" s="19"/>
      <c r="D336" s="20"/>
      <c r="E336" s="21"/>
      <c r="F336" s="19"/>
      <c r="G336" s="21"/>
      <c r="H336" s="20"/>
      <c r="I336" s="19"/>
      <c r="J336" s="19"/>
    </row>
    <row r="337" spans="1:10" ht="15">
      <c r="A337" s="19"/>
      <c r="B337" s="21"/>
      <c r="C337" s="19"/>
      <c r="D337" s="20"/>
      <c r="E337" s="21"/>
      <c r="F337" s="19"/>
      <c r="G337" s="21"/>
      <c r="H337" s="20"/>
      <c r="I337" s="19"/>
      <c r="J337" s="19"/>
    </row>
    <row r="338" spans="1:10" ht="15">
      <c r="A338" s="19"/>
      <c r="B338" s="21"/>
      <c r="C338" s="19"/>
      <c r="D338" s="20"/>
      <c r="E338" s="21"/>
      <c r="F338" s="19"/>
      <c r="G338" s="21"/>
      <c r="H338" s="20"/>
      <c r="I338" s="19"/>
      <c r="J338" s="19"/>
    </row>
    <row r="339" spans="1:10" ht="15">
      <c r="A339" s="19"/>
      <c r="B339" s="21"/>
      <c r="C339" s="19"/>
      <c r="D339" s="20"/>
      <c r="E339" s="21"/>
      <c r="F339" s="19"/>
      <c r="G339" s="21"/>
      <c r="H339" s="20"/>
      <c r="I339" s="19"/>
      <c r="J339" s="19"/>
    </row>
    <row r="340" spans="1:10" ht="15">
      <c r="A340" s="19"/>
      <c r="B340" s="21"/>
      <c r="C340" s="19"/>
      <c r="D340" s="20"/>
      <c r="E340" s="21"/>
      <c r="F340" s="19"/>
      <c r="G340" s="21"/>
      <c r="H340" s="20"/>
      <c r="I340" s="19"/>
      <c r="J340" s="19"/>
    </row>
    <row r="341" spans="1:10" ht="15">
      <c r="A341" s="19"/>
      <c r="B341" s="21"/>
      <c r="C341" s="19"/>
      <c r="D341" s="20"/>
      <c r="E341" s="21"/>
      <c r="F341" s="19"/>
      <c r="G341" s="21"/>
      <c r="H341" s="20"/>
      <c r="I341" s="19"/>
      <c r="J341" s="19"/>
    </row>
    <row r="342" spans="1:10" ht="15">
      <c r="A342" s="19"/>
      <c r="B342" s="21"/>
      <c r="C342" s="19"/>
      <c r="D342" s="20"/>
      <c r="E342" s="21"/>
      <c r="F342" s="19"/>
      <c r="G342" s="21"/>
      <c r="H342" s="20"/>
      <c r="I342" s="19"/>
      <c r="J342" s="19"/>
    </row>
    <row r="343" spans="1:10" ht="15">
      <c r="A343" s="19"/>
      <c r="B343" s="21"/>
      <c r="C343" s="19"/>
      <c r="D343" s="20"/>
      <c r="E343" s="21"/>
      <c r="F343" s="19"/>
      <c r="G343" s="21"/>
      <c r="H343" s="20"/>
      <c r="I343" s="19"/>
      <c r="J343" s="19"/>
    </row>
    <row r="344" spans="1:10" ht="15">
      <c r="A344" s="19"/>
      <c r="B344" s="21"/>
      <c r="C344" s="19"/>
      <c r="D344" s="20"/>
      <c r="E344" s="21"/>
      <c r="F344" s="19"/>
      <c r="G344" s="21"/>
      <c r="H344" s="20"/>
      <c r="I344" s="19"/>
      <c r="J344" s="19"/>
    </row>
    <row r="345" spans="1:10" ht="15">
      <c r="A345" s="19"/>
      <c r="B345" s="21"/>
      <c r="C345" s="19"/>
      <c r="D345" s="20"/>
      <c r="E345" s="21"/>
      <c r="F345" s="19"/>
      <c r="G345" s="21"/>
      <c r="H345" s="20"/>
      <c r="I345" s="19"/>
      <c r="J345" s="19"/>
    </row>
    <row r="346" spans="1:10" ht="15">
      <c r="A346" s="19"/>
      <c r="B346" s="21"/>
      <c r="C346" s="19"/>
      <c r="D346" s="20"/>
      <c r="E346" s="21"/>
      <c r="F346" s="19"/>
      <c r="G346" s="21"/>
      <c r="H346" s="20"/>
      <c r="I346" s="19"/>
      <c r="J346" s="19"/>
    </row>
    <row r="347" spans="1:10" ht="15">
      <c r="A347" s="19"/>
      <c r="B347" s="21"/>
      <c r="C347" s="19"/>
      <c r="D347" s="20"/>
      <c r="E347" s="21"/>
      <c r="F347" s="19"/>
      <c r="G347" s="21"/>
      <c r="H347" s="20"/>
      <c r="I347" s="19"/>
      <c r="J347" s="19"/>
    </row>
    <row r="348" spans="1:10" ht="15">
      <c r="A348" s="19"/>
      <c r="B348" s="21"/>
      <c r="C348" s="19"/>
      <c r="D348" s="20"/>
      <c r="E348" s="21"/>
      <c r="F348" s="19"/>
      <c r="G348" s="21"/>
      <c r="H348" s="20"/>
      <c r="I348" s="19"/>
      <c r="J348" s="19"/>
    </row>
    <row r="349" spans="1:10" ht="15">
      <c r="A349" s="19"/>
      <c r="B349" s="21"/>
      <c r="C349" s="19"/>
      <c r="D349" s="20"/>
      <c r="E349" s="21"/>
      <c r="F349" s="19"/>
      <c r="G349" s="21"/>
      <c r="H349" s="20"/>
      <c r="I349" s="19"/>
      <c r="J349" s="19"/>
    </row>
    <row r="350" spans="1:10" ht="15">
      <c r="A350" s="19"/>
      <c r="B350" s="21"/>
      <c r="C350" s="19"/>
      <c r="D350" s="20"/>
      <c r="E350" s="21"/>
      <c r="F350" s="19"/>
      <c r="G350" s="21"/>
      <c r="H350" s="20"/>
      <c r="I350" s="19"/>
      <c r="J350" s="19"/>
    </row>
    <row r="351" spans="1:10" ht="15">
      <c r="A351" s="19"/>
      <c r="B351" s="21"/>
      <c r="C351" s="19"/>
      <c r="D351" s="20"/>
      <c r="E351" s="21"/>
      <c r="F351" s="19"/>
      <c r="G351" s="21"/>
      <c r="H351" s="20"/>
      <c r="I351" s="19"/>
      <c r="J351" s="19"/>
    </row>
    <row r="352" spans="1:10" ht="15">
      <c r="A352" s="19"/>
      <c r="B352" s="21"/>
      <c r="C352" s="19"/>
      <c r="D352" s="20"/>
      <c r="E352" s="21"/>
      <c r="F352" s="19"/>
      <c r="G352" s="21"/>
      <c r="H352" s="20"/>
      <c r="I352" s="19"/>
      <c r="J352" s="19"/>
    </row>
    <row r="353" spans="1:10" ht="15">
      <c r="A353" s="19"/>
      <c r="B353" s="21"/>
      <c r="C353" s="19"/>
      <c r="D353" s="20"/>
      <c r="E353" s="21"/>
      <c r="F353" s="19"/>
      <c r="G353" s="21"/>
      <c r="H353" s="20"/>
      <c r="I353" s="19"/>
      <c r="J353" s="19"/>
    </row>
    <row r="354" spans="1:10" ht="15">
      <c r="A354" s="19"/>
      <c r="B354" s="21"/>
      <c r="C354" s="19"/>
      <c r="D354" s="20"/>
      <c r="E354" s="21"/>
      <c r="F354" s="19"/>
      <c r="G354" s="21"/>
      <c r="H354" s="20"/>
      <c r="I354" s="19"/>
      <c r="J354" s="19"/>
    </row>
    <row r="355" spans="1:10" ht="15">
      <c r="A355" s="19"/>
      <c r="B355" s="21"/>
      <c r="C355" s="19"/>
      <c r="D355" s="20"/>
      <c r="E355" s="21"/>
      <c r="F355" s="19"/>
      <c r="G355" s="21"/>
      <c r="H355" s="20"/>
      <c r="I355" s="19"/>
      <c r="J355" s="19"/>
    </row>
    <row r="356" spans="1:10" ht="15">
      <c r="A356" s="19"/>
      <c r="B356" s="21"/>
      <c r="C356" s="19"/>
      <c r="D356" s="20"/>
      <c r="E356" s="21"/>
      <c r="F356" s="19"/>
      <c r="G356" s="21"/>
      <c r="H356" s="20"/>
      <c r="I356" s="19"/>
      <c r="J356" s="19"/>
    </row>
    <row r="357" spans="1:10" ht="15">
      <c r="A357" s="19"/>
      <c r="B357" s="21"/>
      <c r="C357" s="19"/>
      <c r="D357" s="20"/>
      <c r="E357" s="21"/>
      <c r="F357" s="19"/>
      <c r="G357" s="21"/>
      <c r="H357" s="20"/>
      <c r="I357" s="19"/>
      <c r="J357" s="19"/>
    </row>
    <row r="358" spans="1:10" ht="15">
      <c r="A358" s="19"/>
      <c r="B358" s="21"/>
      <c r="C358" s="19"/>
      <c r="D358" s="20"/>
      <c r="E358" s="21"/>
      <c r="F358" s="19"/>
      <c r="G358" s="21"/>
      <c r="H358" s="20"/>
      <c r="I358" s="19"/>
      <c r="J358" s="19"/>
    </row>
    <row r="359" spans="1:10" ht="15">
      <c r="A359" s="19"/>
      <c r="B359" s="21"/>
      <c r="C359" s="19"/>
      <c r="D359" s="20"/>
      <c r="E359" s="21"/>
      <c r="F359" s="19"/>
      <c r="G359" s="21"/>
      <c r="H359" s="20"/>
      <c r="I359" s="19"/>
      <c r="J359" s="19"/>
    </row>
    <row r="360" spans="1:10" ht="15">
      <c r="A360" s="19"/>
      <c r="B360" s="21"/>
      <c r="C360" s="19"/>
      <c r="D360" s="20"/>
      <c r="E360" s="21"/>
      <c r="F360" s="19"/>
      <c r="G360" s="21"/>
      <c r="H360" s="20"/>
      <c r="I360" s="19"/>
      <c r="J360" s="19"/>
    </row>
    <row r="361" spans="1:10" ht="15">
      <c r="A361" s="19"/>
      <c r="B361" s="21"/>
      <c r="C361" s="19"/>
      <c r="D361" s="20"/>
      <c r="E361" s="21"/>
      <c r="F361" s="19"/>
      <c r="G361" s="21"/>
      <c r="H361" s="20"/>
      <c r="I361" s="19"/>
      <c r="J361" s="19"/>
    </row>
    <row r="362" spans="1:10" ht="15">
      <c r="A362" s="19"/>
      <c r="B362" s="21"/>
      <c r="C362" s="19"/>
      <c r="D362" s="20"/>
      <c r="E362" s="21"/>
      <c r="F362" s="19"/>
      <c r="G362" s="21"/>
      <c r="H362" s="20"/>
      <c r="I362" s="19"/>
      <c r="J362" s="19"/>
    </row>
    <row r="363" spans="1:10" ht="15">
      <c r="A363" s="19"/>
      <c r="B363" s="21"/>
      <c r="C363" s="19"/>
      <c r="D363" s="20"/>
      <c r="E363" s="21"/>
      <c r="F363" s="19"/>
      <c r="G363" s="21"/>
      <c r="H363" s="20"/>
      <c r="I363" s="19"/>
      <c r="J363" s="19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Ev. Kirchenpflege Kornwesth.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Renate Schwaderer</dc:creator>
  <cp:keywords/>
  <dc:description/>
  <cp:lastModifiedBy>Renate Schwaderer</cp:lastModifiedBy>
  <cp:lastPrinted>2010-02-18T10:42:09Z</cp:lastPrinted>
  <dcterms:created xsi:type="dcterms:W3CDTF">1999-04-25T20:14:57Z</dcterms:created>
  <dcterms:modified xsi:type="dcterms:W3CDTF">2010-06-16T17:41:59Z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2104582059</vt:i4>
  </property>
  <property fmtid="{D5CDD505-2E9C-101B-9397-08002B2CF9AE}" pid="4" name="_EmailSubje">
    <vt:lpwstr>WP</vt:lpwstr>
  </property>
  <property fmtid="{D5CDD505-2E9C-101B-9397-08002B2CF9AE}" pid="5" name="_AuthorEma">
    <vt:lpwstr>Renate.Schwaderer@ev-kirche-kwh.de</vt:lpwstr>
  </property>
  <property fmtid="{D5CDD505-2E9C-101B-9397-08002B2CF9AE}" pid="6" name="_AuthorEmailDisplayNa">
    <vt:lpwstr>Schwaderer, Renate</vt:lpwstr>
  </property>
</Properties>
</file>