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3"/>
  </bookViews>
  <sheets>
    <sheet name="Tabelle1" sheetId="1" r:id="rId1"/>
    <sheet name="Beschäftigungsanteile" sheetId="2" r:id="rId2"/>
    <sheet name="Kostenermittlung" sheetId="3" r:id="rId3"/>
    <sheet name="Gebühren" sheetId="4" r:id="rId4"/>
  </sheets>
  <definedNames/>
  <calcPr fullCalcOnLoad="1"/>
</workbook>
</file>

<file path=xl/sharedStrings.xml><?xml version="1.0" encoding="utf-8"?>
<sst xmlns="http://schemas.openxmlformats.org/spreadsheetml/2006/main" count="331" uniqueCount="179">
  <si>
    <t xml:space="preserve">Gebührenkalkulation </t>
  </si>
  <si>
    <t>Amt für öffentliche Ordnung</t>
  </si>
  <si>
    <t>Zusammenstellung der Beschäftigungsanteile</t>
  </si>
  <si>
    <t>Beschäftigungsanteile Waffen</t>
  </si>
  <si>
    <t>Kostenermittlung Waffen</t>
  </si>
  <si>
    <t>Beschäftigter:</t>
  </si>
  <si>
    <t>Beschäftigungsanteil:</t>
  </si>
  <si>
    <t>Kostenart</t>
  </si>
  <si>
    <t xml:space="preserve">Betrag </t>
  </si>
  <si>
    <t>Personalkosten gesamt:</t>
  </si>
  <si>
    <t>Summe</t>
  </si>
  <si>
    <t>EDV-Kosten:</t>
  </si>
  <si>
    <t>Summe Gesamtkosten</t>
  </si>
  <si>
    <t>Stellenart, Arbeitzeit in %</t>
  </si>
  <si>
    <t>Arbeitstunden/Jahr (gerundet)</t>
  </si>
  <si>
    <t>1. Stelle: 41 Stunden</t>
  </si>
  <si>
    <t>4. Stelle: 39 Stunden</t>
  </si>
  <si>
    <t>Quotient Gesamtkosten / Arbeitstunden</t>
  </si>
  <si>
    <t>Stundensatz / Minute</t>
  </si>
  <si>
    <t>Stundenermittlung gemäß VwV-Kostenfestlegung</t>
  </si>
  <si>
    <t>Raumkosten nach VwV Kostenfestlegung:</t>
  </si>
  <si>
    <t>Ausstattung nach VwV Kostenfestlegung:</t>
  </si>
  <si>
    <t>Sachaufwand nach VwV Kostenfestlegung:</t>
  </si>
  <si>
    <t>3. Stelle: 20,5 Stunden</t>
  </si>
  <si>
    <t>5. Stelle: 30,75 Stunden</t>
  </si>
  <si>
    <t>Beschäftigungsanteil Waffen</t>
  </si>
  <si>
    <t>2. Stelle: 19,5 Stunden</t>
  </si>
  <si>
    <t>Bisherige Gebühr gem. WaffKostV</t>
  </si>
  <si>
    <t>Gebühren-vorschlag (in EUR)</t>
  </si>
  <si>
    <t>von</t>
  </si>
  <si>
    <t>bis</t>
  </si>
  <si>
    <t xml:space="preserve">4.1.1.       </t>
  </si>
  <si>
    <t>-</t>
  </si>
  <si>
    <t>4.1.2.</t>
  </si>
  <si>
    <t>Ausstellung eines Kleinen Waffenscheines (§ 10 Abs. 4 Satz 3 WaffG)</t>
  </si>
  <si>
    <t>4.1.3.</t>
  </si>
  <si>
    <t>4.1.4.1.</t>
  </si>
  <si>
    <t>4.1.4.2.</t>
  </si>
  <si>
    <t xml:space="preserve">4.1.5.       </t>
  </si>
  <si>
    <t>4.1.6.</t>
  </si>
  <si>
    <t>4.1.7.</t>
  </si>
  <si>
    <t xml:space="preserve">4.1.8.       </t>
  </si>
  <si>
    <t>4.1.8.1</t>
  </si>
  <si>
    <t>4.2.1.</t>
  </si>
  <si>
    <t>4.2.2.</t>
  </si>
  <si>
    <t>4.3.</t>
  </si>
  <si>
    <t>Eintragung von Wechsel- oder Austauschläufen</t>
  </si>
  <si>
    <t>Ausstellung eines Munitionserwerbscheines (§ 10 Abs. 3 WaffG)</t>
  </si>
  <si>
    <t>4.7.1.</t>
  </si>
  <si>
    <t>Ausstellung eines Waffenscheines (§ 10 Abs. 4 WaffG)</t>
  </si>
  <si>
    <t>4.7.2.</t>
  </si>
  <si>
    <t>Ausstellung eines Waffenscheines in den Fällen des § 28 Abs. 1 WaffG</t>
  </si>
  <si>
    <t>Ausstellung eines Europäischen Feuerwaffenpasses (§ 32 Abs. 6 WaffG)</t>
  </si>
  <si>
    <t>4.11.</t>
  </si>
  <si>
    <t>4.12.</t>
  </si>
  <si>
    <t>4.13.</t>
  </si>
  <si>
    <t>4.14.</t>
  </si>
  <si>
    <t xml:space="preserve">4.16.       </t>
  </si>
  <si>
    <t xml:space="preserve"> </t>
  </si>
  <si>
    <t>Regelüberprüfungen gem. § 4 Abs. 4 WaffG (Bedürfnis)</t>
  </si>
  <si>
    <t>Aufbewahrungskontrollen gem. § 36 WaffG</t>
  </si>
  <si>
    <t>4.22.</t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</si>
  <si>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in einen anderen Mitgliedstaat der Europäischen Gemeinschaften (§ 31 Abs. 1 WaffG)</t>
    </r>
  </si>
  <si>
    <t>50,00 EUR</t>
  </si>
  <si>
    <t>Gebühren Landratsamt</t>
  </si>
  <si>
    <t>150 DM</t>
  </si>
  <si>
    <t>50 - 300 DM</t>
  </si>
  <si>
    <t>100 - 500 DM</t>
  </si>
  <si>
    <t>110 DM</t>
  </si>
  <si>
    <t>Ausstellung einer Waffenbesitzkarte in den Fällen des § 16 Abs. 1 WaffG (Brauchtumsschützen)</t>
  </si>
  <si>
    <t>Ausstellung einer Waffenbesitzkarte für Sportschützen (§ 14 Abs. 4 WaffG) („gelbe WBK“)</t>
  </si>
  <si>
    <t>Ausstellung einer Waffenbesitzkarte in den Fällen des § 13 Abs. 3 WaffG (Jäger und Langwaffen)</t>
  </si>
  <si>
    <t>Ausstellung einer Waffenbesitzkarte für Waffensammler/-sachverständige (§ 17 Abs. 2 WaffG und § 18 Abs. 2 WaffG)</t>
  </si>
  <si>
    <t>Ausstellung einer Waffenbesitzkarte über vereinseigene Schusswaffen (§ 10 Abs. 2 Satz 2 WaffG)</t>
  </si>
  <si>
    <t>Zuschlag bei Ausstellung einer gemeinsamen Waffenbesitzkarte (§ 10 Abs. 2 Satz 1 WaffG) und Eintragung weiterer Berechtigter</t>
  </si>
  <si>
    <t>Zuschlag von 50 DM zu den Nr. 1 - 7 WaffKostV</t>
  </si>
  <si>
    <t xml:space="preserve">Ausstellung einer Waffenbesitzkarte (§ 10 Abs. 1 Satz 1 und § 20 WaffG - (allgemein, Sportschützen mit grüner WBK, Jäger und Kurzwaffen, Erben) </t>
  </si>
  <si>
    <t>30 DM</t>
  </si>
  <si>
    <t>Eintragung einer Berechtigung zum Erwerb einer oder mehrerer Waffen in eine bereits ausgestellte Waffenbesitzkarte</t>
  </si>
  <si>
    <t>Gebühr in Höhe der Gebühr für die jeweilige WBK</t>
  </si>
  <si>
    <t>Eintragung der Berechtigung zur Ausübung der tatsächlichen Gewalt über eine oder mehrere Waffen nach § 20 WaffG in eine bereits ausgestellte Waffenbesitzkarte (Erben)</t>
  </si>
  <si>
    <t>lfd. NR</t>
  </si>
  <si>
    <t>Kalkulierte Gebühr (in EUR)</t>
  </si>
  <si>
    <t>Durchschnittlicher Zeitaufwand (in Min.)</t>
  </si>
  <si>
    <t>Ausstellung einer zweiten „gelben Waffenbesitzkarte“</t>
  </si>
  <si>
    <t>Erteilung einer Erlaubnis nach § 16 Abs. 2 WaffG (Brauchtumsveranstaltungen)</t>
  </si>
  <si>
    <t>Eintragung des Überlassens einer Waffe in der Waffenbesitzkarte (Austrag)</t>
  </si>
  <si>
    <t>Bei Eintragung des Überlassens mehrerer Waffen in der Waffenbesitzkarte an den selben Berechtigten jede Zusätzliche</t>
  </si>
  <si>
    <t>Eintragung der Berechtigung zum Munitionserwerb in Form eines solchen Vermerks in der Waffenbesitzkarte (§ 10 Abs. 3 WaffG)</t>
  </si>
  <si>
    <t>Umschreibung der Waffenbesitzkarte nach einer Änderung des Sammelthemas bei Waffensammlern (§ 17 Abs. 2 WaffG)</t>
  </si>
  <si>
    <t>Art der Leistung</t>
  </si>
  <si>
    <t>25 - 35 DM</t>
  </si>
  <si>
    <t>25 - 30 DM</t>
  </si>
  <si>
    <t>Eintragung oder Austragung einer Waffe in die Waffenbesitzkarte nach § 10 WaffG</t>
  </si>
  <si>
    <t>Bei Eintragung oder Austragung mehrerer Waffen in die Waffenbesitzkarte, überlassen von einem Berechtigten jede Zusätzliche</t>
  </si>
  <si>
    <t>25 DM</t>
  </si>
  <si>
    <t>200 DM</t>
  </si>
  <si>
    <t>400 DM</t>
  </si>
  <si>
    <t>Verlängerung der Geltungsdauer des Waffenscheines (§ 10 Abs. 4 und § 28 Abs. 1 WaffG)</t>
  </si>
  <si>
    <t>Ausstellung einer Ersatzfertigung für eine in Verlust geratene waffenrechtliche Erlaubnis</t>
  </si>
  <si>
    <t>Verlängerung der Geltungsdauer eines Europäischen Feuerwaffenpasses (§ 32 Abs. 6 WaffG)</t>
  </si>
  <si>
    <t>Änderungen und sonstige Eintragungen im Europäischen Feuerwaffenpass (u.a. Eintragung weiterer Waffen)</t>
  </si>
  <si>
    <t xml:space="preserve">Erlaubnis zum Schießen außerhalb von Schießstätten (§ 10 Abs. 5 WaffG)  </t>
  </si>
  <si>
    <t>Erlaubnis zum gewerbsmäßigen Handel mit Schusswaffen oder Munition (§ 21 Abs. 1 WaffG)</t>
  </si>
  <si>
    <t xml:space="preserve">Erlaubnis zum nichtgewerbsmäßigen Herstellen, Bearbeiten oder Instandsetzen von Schusswaffen (§ 26 Abs. 1 WaffG) </t>
  </si>
  <si>
    <t>Anordnung nach § 41 Abs. 1 und/ oder Untersagung nach § 41 Abs. 2 WaffG</t>
  </si>
  <si>
    <t>Zulassungen von Ausnahmen von dem Verbot des Führens von Schusswaffen bei öffentlichen Veranstaltungen nach § 42 Abs. 2 WaffG</t>
  </si>
  <si>
    <t>Sicherstellung eines oder mehrerer Gegenstände nach § 46 WaffG</t>
  </si>
  <si>
    <t>Ausnahme vom Alterserfordernis nach § 3 Abs. 3 und § 27 Abs. 4 WaffG</t>
  </si>
  <si>
    <t xml:space="preserve">Erlaubnis zum Verbringen oder Verbringenlassen von erlaubnispflichtigen Schusswaffen oder erlaubnispflichtiger Munition </t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</si>
  <si>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aus einem anderen Mitgliedstaat der Europäischen Gemeinschaften (§ 29 WaffG) in den Geltungsbereich des Waffengesetzes und Erlaubnis zur Durchfuhr durch den Geltungsbereich des Gesetzes nach § 30 WaffG</t>
    </r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</si>
  <si>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zu Waffenherstellern/Waffenhändlern in einem anderen Mitgliedstaat der Europäischen        Gemeinschaften durch Inhaber einer Erlaubnis nach § 21 WaffG (§ 31 Abs. 2 WaffG)</t>
    </r>
  </si>
  <si>
    <t xml:space="preserve">Erlaubnis zum Betrieb oder zur wesentlichen Änderung einer Schießstätte (§ 27 WaffG) </t>
  </si>
  <si>
    <t>Regel- und Sonderprüfungen nach § 12 Abs.1 AWaffV (Schießstättenüberprüfung)</t>
  </si>
  <si>
    <t>Änderungen/ Umschreibungen/ Verlängerungen ohne weitere Maßnahmen oder eigenen Gebührentatbestand</t>
  </si>
  <si>
    <t xml:space="preserve">Aufbewahrung von Schusswaffen und/oder Munition je Monat und Waffe/Munition - im Regelfall allerhöchstens drei Monate </t>
  </si>
  <si>
    <t>sonstige Maßnahmen im Interesse oder auf Veranlassung des Gebührenschuldners</t>
  </si>
  <si>
    <t>20 DM</t>
  </si>
  <si>
    <t>15 EUR</t>
  </si>
  <si>
    <t>Gebührenermittlung</t>
  </si>
  <si>
    <t>170 DM</t>
  </si>
  <si>
    <t>150 DM / 250 DM</t>
  </si>
  <si>
    <t>Gebühr in Höhe der Gebühr für die jeweilige waffenrechtliche Erlaubnis</t>
  </si>
  <si>
    <t>je nach Zeitaufwand</t>
  </si>
  <si>
    <t>50 DM</t>
  </si>
  <si>
    <t>120,00 EUR - 1.500,00 EUR</t>
  </si>
  <si>
    <t>41,00 EUR -                190,00 EUR</t>
  </si>
  <si>
    <t>50,00 EUR /          38,00 EUR</t>
  </si>
  <si>
    <t>63,00 EUR /        70,00 EUR</t>
  </si>
  <si>
    <t>Umschreibung einer Waffenbesitzkarte für vereinseigene Schusswaffen bei Wechsel der verantwortlichen Person</t>
  </si>
  <si>
    <t>82,00 EUR - 227,00 EUR</t>
  </si>
  <si>
    <t>25,00 EUR -       305,00 EUR</t>
  </si>
  <si>
    <t>25,00 EUR -         305,00 EUR</t>
  </si>
  <si>
    <t>41,00 EUR -                200,00 EUR</t>
  </si>
  <si>
    <t>105,00 EUR -            320,00 EUR</t>
  </si>
  <si>
    <t>20,00 EUR                - 150,00 EUR</t>
  </si>
  <si>
    <t xml:space="preserve">5. Stelle: Amtsleitung </t>
  </si>
  <si>
    <t xml:space="preserve">4. Stelle: Angestellter </t>
  </si>
  <si>
    <t xml:space="preserve">3. Stelle: Beamtin </t>
  </si>
  <si>
    <t xml:space="preserve">2. Stelle: Angestellte </t>
  </si>
  <si>
    <t xml:space="preserve">1. Stelle: Beamter </t>
  </si>
  <si>
    <r>
      <t xml:space="preserve">Rahmengebühr 200,00 EUR - 500,00 EUR </t>
    </r>
    <r>
      <rPr>
        <b/>
        <i/>
        <sz val="10"/>
        <rFont val="Arial"/>
        <family val="2"/>
      </rPr>
      <t>inkl. wirtschaftliches Interesse</t>
    </r>
  </si>
  <si>
    <r>
      <t>Rahmengebühr 90,00 EUR - 2.500,00 EUR</t>
    </r>
    <r>
      <rPr>
        <b/>
        <i/>
        <sz val="10"/>
        <rFont val="Arial"/>
        <family val="2"/>
      </rPr>
      <t xml:space="preserve"> inkl. wirtschaftliches Interesse</t>
    </r>
  </si>
  <si>
    <r>
      <t>Rahmengebühr 90,00 EUR - 500,00 EUR</t>
    </r>
    <r>
      <rPr>
        <b/>
        <i/>
        <sz val="10"/>
        <rFont val="Arial"/>
        <family val="2"/>
      </rPr>
      <t xml:space="preserve"> inkl. wirtschaftliches Interesse</t>
    </r>
  </si>
  <si>
    <r>
      <t xml:space="preserve">Rahmengebühr 30,00 EUR - 130,00 EUR </t>
    </r>
    <r>
      <rPr>
        <b/>
        <i/>
        <sz val="10"/>
        <rFont val="Arial"/>
        <family val="2"/>
      </rPr>
      <t>inkl. wirtschaftliches Interesse</t>
    </r>
  </si>
  <si>
    <r>
      <t>Rahmengebühr 150,00 EUR - 500,00 EUR</t>
    </r>
    <r>
      <rPr>
        <b/>
        <i/>
        <sz val="10"/>
        <rFont val="Arial"/>
        <family val="2"/>
      </rPr>
      <t xml:space="preserve"> inkl. wirtschaftliches Interesse</t>
    </r>
  </si>
  <si>
    <r>
      <t xml:space="preserve">Rahmengebühr 150,00 EUR - 1.000,00 EUR </t>
    </r>
    <r>
      <rPr>
        <b/>
        <i/>
        <sz val="10"/>
        <rFont val="Arial"/>
        <family val="2"/>
      </rPr>
      <t>inkl. wirtschaftliches Interesse</t>
    </r>
  </si>
  <si>
    <r>
      <t xml:space="preserve">Rahmengebühr 20,00 EUR - 1.000,00 EUR </t>
    </r>
    <r>
      <rPr>
        <b/>
        <i/>
        <sz val="10"/>
        <rFont val="Arial"/>
        <family val="2"/>
      </rPr>
      <t>inkl. wirtschaftliches Interesse</t>
    </r>
  </si>
  <si>
    <t>4.4.</t>
  </si>
  <si>
    <t xml:space="preserve">4.5.         </t>
  </si>
  <si>
    <t xml:space="preserve">4.6.1.       </t>
  </si>
  <si>
    <t xml:space="preserve">4.6.2.       </t>
  </si>
  <si>
    <t xml:space="preserve">4.6.3.       </t>
  </si>
  <si>
    <t xml:space="preserve">4.6.4.         </t>
  </si>
  <si>
    <t>4.6.5.</t>
  </si>
  <si>
    <t>4.8.1.</t>
  </si>
  <si>
    <t>4.8.2.</t>
  </si>
  <si>
    <t>4.8.3.</t>
  </si>
  <si>
    <t>4.9.</t>
  </si>
  <si>
    <t>4.10.1.</t>
  </si>
  <si>
    <t>4.10.2.</t>
  </si>
  <si>
    <t>4.10.3.</t>
  </si>
  <si>
    <t>4.23.</t>
  </si>
  <si>
    <t>4.21.2</t>
  </si>
  <si>
    <t>4.21.1</t>
  </si>
  <si>
    <t>4.20.</t>
  </si>
  <si>
    <t xml:space="preserve">4.19.2         </t>
  </si>
  <si>
    <t xml:space="preserve">4.19.1        </t>
  </si>
  <si>
    <t>4.18.</t>
  </si>
  <si>
    <t xml:space="preserve">4.17.       </t>
  </si>
  <si>
    <t>4.15.</t>
  </si>
  <si>
    <t>Ausnahmegenehmigung für Erben nach § 20 Abs. 7 WaffG (seit 01.04.2008)</t>
  </si>
  <si>
    <t>50,00 EUR -        250,00 EUR</t>
  </si>
  <si>
    <t xml:space="preserve">pro </t>
  </si>
  <si>
    <t>Person</t>
  </si>
  <si>
    <t>Sachbearbeitung 100%</t>
  </si>
  <si>
    <t>Sachbearbeitung 50%</t>
  </si>
  <si>
    <t>Stelle</t>
  </si>
  <si>
    <t>Amtsleitung 75%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</si>
</sst>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  <numFmt numFmtId="170" formatCode="[$-407]dddd\,\ d\.\ mmmm\ yyyy"/>
    <numFmt numFmtId="171" formatCode="#,##0.00\ &quot;€&quot;"/>
    <numFmt numFmtId="172" formatCode="#,##0.00\ _€"/>
  </numFmts>
  <fonts count="15">
    <font>
      <sz val="10"/>
      <name val="Arial"/>
      <family val="0"/>
    </font>
    <font>
      <sz val="72"/>
      <name val="Arial"/>
      <family val="0"/>
    </font>
    <font>
      <sz val="48"/>
      <name val="Arial"/>
      <family val="0"/>
    </font>
    <font>
      <sz val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9" fillId="0" borderId="8" xfId="0" applyFont="1" applyBorder="1" applyAlignment="1">
      <alignment horizontal="center"/>
    </xf>
    <xf numFmtId="164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4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3" fillId="0" borderId="13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right" vertical="justify"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172" fontId="0" fillId="0" borderId="14" xfId="0" applyNumberFormat="1" applyFont="1" applyBorder="1" applyAlignment="1">
      <alignment horizontal="left"/>
    </xf>
    <xf numFmtId="172" fontId="0" fillId="0" borderId="13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6" xfId="0" applyNumberFormat="1" applyFont="1" applyBorder="1" applyAlignment="1" applyProtection="1">
      <alignment horizontal="right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17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2" borderId="1" xfId="0" applyFont="1" applyFill="1" applyBorder="1" applyAlignment="1">
      <alignment/>
    </xf>
    <xf numFmtId="9" fontId="4" fillId="2" borderId="1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3"/>
  <sheetViews>
    <sheetView workbookViewId="0" topLeftCell="A1">
      <selection activeCell="C26" sqref="C26"/>
    </sheetView>
  </sheetViews>
  <sheetFormatPr defaultColWidth="11.421875" defaultRowHeight="12.75"/>
  <sheetData>
    <row r="9" spans="1:13" s="2" customFormat="1" ht="59.25">
      <c r="A9" s="143" t="s">
        <v>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3"/>
      <c r="M9" s="3"/>
    </row>
    <row r="10" spans="4:13" s="2" customFormat="1" ht="59.2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s="2" customFormat="1" ht="59.25"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2" customFormat="1" ht="59.25">
      <c r="A12" s="143" t="s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3"/>
      <c r="M12" s="3"/>
    </row>
    <row r="13" spans="4:5" ht="90">
      <c r="D13" s="1"/>
      <c r="E13" s="1"/>
    </row>
  </sheetData>
  <mergeCells count="2">
    <mergeCell ref="A9:K9"/>
    <mergeCell ref="A12:K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I15"/>
  <sheetViews>
    <sheetView workbookViewId="0" topLeftCell="A1">
      <selection activeCell="D23" sqref="D23"/>
    </sheetView>
  </sheetViews>
  <sheetFormatPr defaultColWidth="11.421875" defaultRowHeight="12.75"/>
  <cols>
    <col min="4" max="4" width="20.28125" style="0" customWidth="1"/>
    <col min="7" max="7" width="29.8515625" style="0" customWidth="1"/>
  </cols>
  <sheetData>
    <row r="8" spans="3:7" ht="20.25">
      <c r="C8" s="5" t="s">
        <v>2</v>
      </c>
      <c r="D8" s="5"/>
      <c r="E8" s="5"/>
      <c r="F8" s="5"/>
      <c r="G8" s="6"/>
    </row>
    <row r="9" spans="3:7" ht="21" thickBot="1">
      <c r="C9" s="6"/>
      <c r="D9" s="6"/>
      <c r="E9" s="6"/>
      <c r="F9" s="6"/>
      <c r="G9" s="6"/>
    </row>
    <row r="10" spans="3:7" ht="21" thickBot="1">
      <c r="C10" s="151" t="s">
        <v>177</v>
      </c>
      <c r="D10" s="152"/>
      <c r="E10" s="153" t="s">
        <v>3</v>
      </c>
      <c r="F10" s="153"/>
      <c r="G10" s="154"/>
    </row>
    <row r="11" spans="3:9" ht="20.25">
      <c r="C11" s="150" t="s">
        <v>175</v>
      </c>
      <c r="D11" s="150"/>
      <c r="E11" s="148">
        <v>0.2</v>
      </c>
      <c r="F11" s="149"/>
      <c r="G11" s="149"/>
      <c r="I11" s="26"/>
    </row>
    <row r="12" spans="3:9" ht="20.25">
      <c r="C12" s="147" t="s">
        <v>176</v>
      </c>
      <c r="D12" s="147"/>
      <c r="E12" s="145">
        <v>0.1</v>
      </c>
      <c r="F12" s="146"/>
      <c r="G12" s="146"/>
      <c r="I12" s="26"/>
    </row>
    <row r="13" spans="3:9" ht="20.25">
      <c r="C13" s="150" t="s">
        <v>176</v>
      </c>
      <c r="D13" s="150"/>
      <c r="E13" s="145">
        <v>0.1</v>
      </c>
      <c r="F13" s="146"/>
      <c r="G13" s="146"/>
      <c r="I13" s="26"/>
    </row>
    <row r="14" spans="3:9" ht="20.25">
      <c r="C14" s="147" t="s">
        <v>175</v>
      </c>
      <c r="D14" s="147"/>
      <c r="E14" s="145">
        <v>0.2</v>
      </c>
      <c r="F14" s="146"/>
      <c r="G14" s="146"/>
      <c r="I14" s="26"/>
    </row>
    <row r="15" spans="3:9" ht="20.25">
      <c r="C15" s="147" t="s">
        <v>178</v>
      </c>
      <c r="D15" s="147"/>
      <c r="E15" s="145">
        <v>0.1</v>
      </c>
      <c r="F15" s="146"/>
      <c r="G15" s="146"/>
      <c r="I15" s="26"/>
    </row>
  </sheetData>
  <mergeCells count="12">
    <mergeCell ref="C10:D10"/>
    <mergeCell ref="E10:G10"/>
    <mergeCell ref="C11:D11"/>
    <mergeCell ref="C12:D12"/>
    <mergeCell ref="E15:G15"/>
    <mergeCell ref="C15:D15"/>
    <mergeCell ref="E11:G11"/>
    <mergeCell ref="E12:G12"/>
    <mergeCell ref="E13:G13"/>
    <mergeCell ref="E14:G14"/>
    <mergeCell ref="C13:D13"/>
    <mergeCell ref="C14:D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9"/>
  <sheetViews>
    <sheetView workbookViewId="0" topLeftCell="A67">
      <selection activeCell="B58" sqref="B58"/>
    </sheetView>
  </sheetViews>
  <sheetFormatPr defaultColWidth="11.421875" defaultRowHeight="12.75"/>
  <cols>
    <col min="1" max="1" width="14.57421875" style="7" customWidth="1"/>
    <col min="2" max="2" width="11.421875" style="7" customWidth="1"/>
    <col min="3" max="3" width="15.140625" style="7" customWidth="1"/>
    <col min="4" max="4" width="15.57421875" style="7" customWidth="1"/>
    <col min="5" max="5" width="13.57421875" style="7" customWidth="1"/>
    <col min="6" max="6" width="7.140625" style="7" customWidth="1"/>
    <col min="7" max="7" width="11.421875" style="7" customWidth="1"/>
    <col min="8" max="8" width="7.7109375" style="7" customWidth="1"/>
    <col min="9" max="9" width="13.8515625" style="7" customWidth="1"/>
    <col min="10" max="16384" width="11.421875" style="7" customWidth="1"/>
  </cols>
  <sheetData>
    <row r="1" spans="2:4" ht="15.75">
      <c r="B1" s="8" t="s">
        <v>4</v>
      </c>
      <c r="C1" s="8"/>
      <c r="D1" s="8"/>
    </row>
    <row r="3" spans="2:9" ht="15">
      <c r="B3" s="4" t="s">
        <v>5</v>
      </c>
      <c r="C3" s="4"/>
      <c r="D3" s="4"/>
      <c r="E3" s="4"/>
      <c r="F3" s="4"/>
      <c r="G3" s="4" t="s">
        <v>6</v>
      </c>
      <c r="H3" s="4"/>
      <c r="I3" s="9"/>
    </row>
    <row r="4" spans="2:9" ht="15">
      <c r="B4" s="9"/>
      <c r="C4" s="9"/>
      <c r="D4" s="9"/>
      <c r="E4" s="9"/>
      <c r="F4" s="9"/>
      <c r="G4" s="9"/>
      <c r="H4" s="9"/>
      <c r="I4" s="9"/>
    </row>
    <row r="5" spans="2:9" ht="15">
      <c r="B5" s="159" t="s">
        <v>140</v>
      </c>
      <c r="C5" s="170"/>
      <c r="D5" s="170"/>
      <c r="E5" s="10"/>
      <c r="F5" s="10"/>
      <c r="G5" s="171">
        <v>0.2</v>
      </c>
      <c r="H5" s="170"/>
      <c r="I5" s="172"/>
    </row>
    <row r="6" spans="2:9" ht="15.75" thickBot="1">
      <c r="B6" s="9"/>
      <c r="C6" s="9"/>
      <c r="D6" s="9"/>
      <c r="E6" s="9"/>
      <c r="F6" s="9"/>
      <c r="G6" s="9"/>
      <c r="H6" s="9"/>
      <c r="I6" s="9"/>
    </row>
    <row r="7" spans="2:9" ht="15.75" thickBot="1">
      <c r="B7" s="168" t="s">
        <v>7</v>
      </c>
      <c r="C7" s="164"/>
      <c r="D7" s="166"/>
      <c r="E7" s="15"/>
      <c r="F7" s="12"/>
      <c r="G7" s="163" t="s">
        <v>8</v>
      </c>
      <c r="H7" s="164"/>
      <c r="I7" s="165"/>
    </row>
    <row r="8" spans="2:9" ht="15">
      <c r="B8" s="167" t="s">
        <v>9</v>
      </c>
      <c r="C8" s="167"/>
      <c r="D8" s="169"/>
      <c r="E8" s="28">
        <v>42214.92</v>
      </c>
      <c r="F8" s="13"/>
      <c r="G8" s="142">
        <f>E8*$G$5</f>
        <v>8442.984</v>
      </c>
      <c r="H8" s="167"/>
      <c r="I8" s="167"/>
    </row>
    <row r="9" spans="2:9" ht="15">
      <c r="B9" s="140" t="s">
        <v>22</v>
      </c>
      <c r="C9" s="140"/>
      <c r="D9" s="141"/>
      <c r="E9" s="16">
        <v>2600</v>
      </c>
      <c r="F9" s="14"/>
      <c r="G9" s="142">
        <f>E9*$G$5</f>
        <v>520</v>
      </c>
      <c r="H9" s="167"/>
      <c r="I9" s="167"/>
    </row>
    <row r="10" spans="2:9" ht="15">
      <c r="B10" s="140" t="s">
        <v>20</v>
      </c>
      <c r="C10" s="140"/>
      <c r="D10" s="141"/>
      <c r="E10" s="16">
        <v>4000</v>
      </c>
      <c r="F10" s="14"/>
      <c r="G10" s="142">
        <f>E10*$G$5</f>
        <v>800</v>
      </c>
      <c r="H10" s="167"/>
      <c r="I10" s="167"/>
    </row>
    <row r="11" spans="2:9" ht="15">
      <c r="B11" s="140" t="s">
        <v>21</v>
      </c>
      <c r="C11" s="140"/>
      <c r="D11" s="141"/>
      <c r="E11" s="16">
        <v>1710</v>
      </c>
      <c r="F11" s="14"/>
      <c r="G11" s="142">
        <f>E11*$G$5</f>
        <v>342</v>
      </c>
      <c r="H11" s="167"/>
      <c r="I11" s="167"/>
    </row>
    <row r="12" spans="2:9" ht="15" customHeight="1">
      <c r="B12" s="140" t="s">
        <v>11</v>
      </c>
      <c r="C12" s="140"/>
      <c r="D12" s="141"/>
      <c r="E12" s="16">
        <v>4297.14</v>
      </c>
      <c r="F12" s="14"/>
      <c r="G12" s="142">
        <f>E12*$G$5</f>
        <v>859.4280000000001</v>
      </c>
      <c r="H12" s="167"/>
      <c r="I12" s="167"/>
    </row>
    <row r="13" spans="2:9" ht="15">
      <c r="B13" s="158" t="s">
        <v>10</v>
      </c>
      <c r="C13" s="158"/>
      <c r="D13" s="159"/>
      <c r="E13" s="17"/>
      <c r="F13" s="18"/>
      <c r="G13" s="160">
        <f>SUM(G8:I12)</f>
        <v>10964.412</v>
      </c>
      <c r="H13" s="161"/>
      <c r="I13" s="161"/>
    </row>
    <row r="17" spans="2:9" ht="15">
      <c r="B17" s="4" t="s">
        <v>5</v>
      </c>
      <c r="C17" s="4"/>
      <c r="D17" s="4"/>
      <c r="E17" s="4"/>
      <c r="F17" s="4"/>
      <c r="G17" s="4" t="s">
        <v>6</v>
      </c>
      <c r="H17" s="4"/>
      <c r="I17" s="9"/>
    </row>
    <row r="18" spans="2:9" ht="15">
      <c r="B18" s="9"/>
      <c r="C18" s="9"/>
      <c r="D18" s="9"/>
      <c r="E18" s="9"/>
      <c r="F18" s="9"/>
      <c r="G18" s="9"/>
      <c r="H18" s="9"/>
      <c r="I18" s="9"/>
    </row>
    <row r="19" spans="2:9" ht="15">
      <c r="B19" s="159" t="s">
        <v>139</v>
      </c>
      <c r="C19" s="170"/>
      <c r="D19" s="170"/>
      <c r="E19" s="10"/>
      <c r="F19" s="10"/>
      <c r="G19" s="171">
        <v>0.1</v>
      </c>
      <c r="H19" s="170"/>
      <c r="I19" s="172"/>
    </row>
    <row r="20" spans="2:9" ht="15.75" thickBot="1">
      <c r="B20" s="9"/>
      <c r="C20" s="9"/>
      <c r="D20" s="9"/>
      <c r="E20" s="9"/>
      <c r="F20" s="9"/>
      <c r="G20" s="9"/>
      <c r="H20" s="9"/>
      <c r="I20" s="9"/>
    </row>
    <row r="21" spans="2:9" ht="15.75" thickBot="1">
      <c r="B21" s="168" t="s">
        <v>7</v>
      </c>
      <c r="C21" s="164"/>
      <c r="D21" s="166"/>
      <c r="E21" s="15"/>
      <c r="F21" s="12"/>
      <c r="G21" s="163" t="s">
        <v>8</v>
      </c>
      <c r="H21" s="164"/>
      <c r="I21" s="165"/>
    </row>
    <row r="22" spans="2:9" ht="15">
      <c r="B22" s="167" t="s">
        <v>9</v>
      </c>
      <c r="C22" s="167"/>
      <c r="D22" s="169"/>
      <c r="E22" s="28">
        <v>29257.29</v>
      </c>
      <c r="F22" s="13"/>
      <c r="G22" s="142">
        <f>E22*$G$19</f>
        <v>2925.7290000000003</v>
      </c>
      <c r="H22" s="167"/>
      <c r="I22" s="167"/>
    </row>
    <row r="23" spans="2:9" ht="15">
      <c r="B23" s="140" t="s">
        <v>22</v>
      </c>
      <c r="C23" s="140"/>
      <c r="D23" s="141"/>
      <c r="E23" s="16">
        <v>2600</v>
      </c>
      <c r="F23" s="14"/>
      <c r="G23" s="142">
        <f>E23*$G$19</f>
        <v>260</v>
      </c>
      <c r="H23" s="167"/>
      <c r="I23" s="167"/>
    </row>
    <row r="24" spans="2:9" ht="15">
      <c r="B24" s="140" t="s">
        <v>20</v>
      </c>
      <c r="C24" s="140"/>
      <c r="D24" s="141"/>
      <c r="E24" s="16">
        <v>4000</v>
      </c>
      <c r="F24" s="14"/>
      <c r="G24" s="142">
        <f>E24*$G$19</f>
        <v>400</v>
      </c>
      <c r="H24" s="167"/>
      <c r="I24" s="167"/>
    </row>
    <row r="25" spans="2:9" ht="15">
      <c r="B25" s="140" t="s">
        <v>21</v>
      </c>
      <c r="C25" s="140"/>
      <c r="D25" s="141"/>
      <c r="E25" s="16">
        <v>1710</v>
      </c>
      <c r="F25" s="14"/>
      <c r="G25" s="142">
        <f>E25*$G$19</f>
        <v>171</v>
      </c>
      <c r="H25" s="167"/>
      <c r="I25" s="167"/>
    </row>
    <row r="26" spans="2:9" ht="15">
      <c r="B26" s="140" t="s">
        <v>11</v>
      </c>
      <c r="C26" s="140"/>
      <c r="D26" s="141"/>
      <c r="E26" s="16">
        <v>5586.29</v>
      </c>
      <c r="F26" s="14"/>
      <c r="G26" s="142">
        <f>E26*$G$19</f>
        <v>558.629</v>
      </c>
      <c r="H26" s="167"/>
      <c r="I26" s="167"/>
    </row>
    <row r="27" spans="2:9" ht="15">
      <c r="B27" s="158" t="s">
        <v>10</v>
      </c>
      <c r="C27" s="158"/>
      <c r="D27" s="159"/>
      <c r="E27" s="17"/>
      <c r="F27" s="18"/>
      <c r="G27" s="160">
        <f>SUM(G22:I26)</f>
        <v>4315.358</v>
      </c>
      <c r="H27" s="161"/>
      <c r="I27" s="161"/>
    </row>
    <row r="31" spans="2:9" ht="15">
      <c r="B31" s="4" t="s">
        <v>5</v>
      </c>
      <c r="C31" s="4"/>
      <c r="D31" s="4"/>
      <c r="E31" s="4"/>
      <c r="F31" s="4"/>
      <c r="G31" s="4" t="s">
        <v>6</v>
      </c>
      <c r="H31" s="4"/>
      <c r="I31" s="9"/>
    </row>
    <row r="32" spans="2:9" ht="15">
      <c r="B32" s="9"/>
      <c r="C32" s="9"/>
      <c r="D32" s="9"/>
      <c r="E32" s="9"/>
      <c r="F32" s="9"/>
      <c r="G32" s="9"/>
      <c r="H32" s="9"/>
      <c r="I32" s="9"/>
    </row>
    <row r="33" spans="2:9" ht="15">
      <c r="B33" s="159" t="s">
        <v>138</v>
      </c>
      <c r="C33" s="170"/>
      <c r="D33" s="170"/>
      <c r="E33" s="10"/>
      <c r="F33" s="10"/>
      <c r="G33" s="171">
        <v>0.1</v>
      </c>
      <c r="H33" s="170"/>
      <c r="I33" s="172"/>
    </row>
    <row r="34" spans="2:9" ht="15.75" thickBot="1">
      <c r="B34" s="9"/>
      <c r="C34" s="9"/>
      <c r="D34" s="9"/>
      <c r="E34" s="9"/>
      <c r="F34" s="9"/>
      <c r="G34" s="9"/>
      <c r="H34" s="9"/>
      <c r="I34" s="9"/>
    </row>
    <row r="35" spans="2:9" ht="15.75" thickBot="1">
      <c r="B35" s="168" t="s">
        <v>7</v>
      </c>
      <c r="C35" s="164"/>
      <c r="D35" s="166"/>
      <c r="E35" s="15"/>
      <c r="F35" s="12"/>
      <c r="G35" s="163" t="s">
        <v>8</v>
      </c>
      <c r="H35" s="164"/>
      <c r="I35" s="165"/>
    </row>
    <row r="36" spans="2:9" ht="15">
      <c r="B36" s="167" t="s">
        <v>9</v>
      </c>
      <c r="C36" s="167"/>
      <c r="D36" s="169"/>
      <c r="E36" s="28">
        <v>25099.71</v>
      </c>
      <c r="F36" s="13"/>
      <c r="G36" s="142">
        <f>E36*$G$33</f>
        <v>2509.971</v>
      </c>
      <c r="H36" s="167"/>
      <c r="I36" s="167"/>
    </row>
    <row r="37" spans="2:9" ht="15">
      <c r="B37" s="140" t="s">
        <v>22</v>
      </c>
      <c r="C37" s="140"/>
      <c r="D37" s="141"/>
      <c r="E37" s="16">
        <v>2600</v>
      </c>
      <c r="F37" s="14"/>
      <c r="G37" s="142">
        <f>E37*$G$33</f>
        <v>260</v>
      </c>
      <c r="H37" s="167"/>
      <c r="I37" s="167"/>
    </row>
    <row r="38" spans="2:9" ht="15">
      <c r="B38" s="140" t="s">
        <v>20</v>
      </c>
      <c r="C38" s="140"/>
      <c r="D38" s="141"/>
      <c r="E38" s="16">
        <v>4000</v>
      </c>
      <c r="F38" s="14"/>
      <c r="G38" s="142">
        <f>E38*$G$33</f>
        <v>400</v>
      </c>
      <c r="H38" s="167"/>
      <c r="I38" s="167"/>
    </row>
    <row r="39" spans="2:9" ht="15">
      <c r="B39" s="140" t="s">
        <v>21</v>
      </c>
      <c r="C39" s="140"/>
      <c r="D39" s="141"/>
      <c r="E39" s="16">
        <v>1710</v>
      </c>
      <c r="F39" s="14"/>
      <c r="G39" s="142">
        <f>E39*$G$33</f>
        <v>171</v>
      </c>
      <c r="H39" s="167"/>
      <c r="I39" s="167"/>
    </row>
    <row r="40" spans="2:9" ht="15">
      <c r="B40" s="140" t="s">
        <v>11</v>
      </c>
      <c r="C40" s="140"/>
      <c r="D40" s="141"/>
      <c r="E40" s="16">
        <v>3437.71</v>
      </c>
      <c r="F40" s="14"/>
      <c r="G40" s="142">
        <f>E40*$G$33</f>
        <v>343.771</v>
      </c>
      <c r="H40" s="167"/>
      <c r="I40" s="167"/>
    </row>
    <row r="41" spans="2:9" ht="15">
      <c r="B41" s="158" t="s">
        <v>10</v>
      </c>
      <c r="C41" s="158"/>
      <c r="D41" s="159"/>
      <c r="E41" s="17"/>
      <c r="F41" s="18"/>
      <c r="G41" s="160">
        <f>SUM(G36:I40)</f>
        <v>3684.742</v>
      </c>
      <c r="H41" s="161"/>
      <c r="I41" s="161"/>
    </row>
    <row r="42" spans="2:9" ht="15">
      <c r="B42" s="19"/>
      <c r="C42" s="19"/>
      <c r="D42" s="19"/>
      <c r="E42" s="20"/>
      <c r="F42" s="20"/>
      <c r="G42" s="20"/>
      <c r="H42" s="21"/>
      <c r="I42" s="21"/>
    </row>
    <row r="43" spans="2:9" ht="15">
      <c r="B43" s="19"/>
      <c r="C43" s="19"/>
      <c r="D43" s="19"/>
      <c r="E43" s="20"/>
      <c r="F43" s="20"/>
      <c r="G43" s="20"/>
      <c r="H43" s="21"/>
      <c r="I43" s="21"/>
    </row>
    <row r="45" spans="2:9" ht="15">
      <c r="B45" s="4" t="s">
        <v>5</v>
      </c>
      <c r="C45" s="4"/>
      <c r="D45" s="4"/>
      <c r="E45" s="4"/>
      <c r="F45" s="4"/>
      <c r="G45" s="4" t="s">
        <v>6</v>
      </c>
      <c r="H45" s="4"/>
      <c r="I45" s="9"/>
    </row>
    <row r="46" spans="2:9" ht="15">
      <c r="B46" s="9"/>
      <c r="C46" s="9"/>
      <c r="D46" s="9"/>
      <c r="E46" s="9"/>
      <c r="F46" s="9"/>
      <c r="G46" s="9"/>
      <c r="H46" s="9"/>
      <c r="I46" s="9"/>
    </row>
    <row r="47" spans="2:9" ht="15">
      <c r="B47" s="159" t="s">
        <v>137</v>
      </c>
      <c r="C47" s="170"/>
      <c r="D47" s="170"/>
      <c r="E47" s="10"/>
      <c r="F47" s="10"/>
      <c r="G47" s="171">
        <v>0.2</v>
      </c>
      <c r="H47" s="170"/>
      <c r="I47" s="172"/>
    </row>
    <row r="48" spans="2:9" ht="15.75" thickBot="1">
      <c r="B48" s="9"/>
      <c r="C48" s="9"/>
      <c r="D48" s="9"/>
      <c r="E48" s="9"/>
      <c r="F48" s="9"/>
      <c r="G48" s="9"/>
      <c r="H48" s="9"/>
      <c r="I48" s="9"/>
    </row>
    <row r="49" spans="2:9" ht="15.75" thickBot="1">
      <c r="B49" s="168" t="s">
        <v>7</v>
      </c>
      <c r="C49" s="164"/>
      <c r="D49" s="166"/>
      <c r="E49" s="15"/>
      <c r="F49" s="12"/>
      <c r="G49" s="163" t="s">
        <v>8</v>
      </c>
      <c r="H49" s="164"/>
      <c r="I49" s="165"/>
    </row>
    <row r="50" spans="2:9" ht="15">
      <c r="B50" s="167" t="s">
        <v>9</v>
      </c>
      <c r="C50" s="167"/>
      <c r="D50" s="169"/>
      <c r="E50" s="28">
        <v>36170.07</v>
      </c>
      <c r="F50" s="13"/>
      <c r="G50" s="142">
        <f>E50*$G$47</f>
        <v>7234.014</v>
      </c>
      <c r="H50" s="167"/>
      <c r="I50" s="167"/>
    </row>
    <row r="51" spans="2:9" ht="15">
      <c r="B51" s="140" t="s">
        <v>22</v>
      </c>
      <c r="C51" s="140"/>
      <c r="D51" s="141"/>
      <c r="E51" s="16">
        <v>2600</v>
      </c>
      <c r="F51" s="14"/>
      <c r="G51" s="142">
        <f>E51*$G$47</f>
        <v>520</v>
      </c>
      <c r="H51" s="167"/>
      <c r="I51" s="167"/>
    </row>
    <row r="52" spans="2:9" ht="15">
      <c r="B52" s="140" t="s">
        <v>20</v>
      </c>
      <c r="C52" s="140"/>
      <c r="D52" s="141"/>
      <c r="E52" s="16">
        <v>4000</v>
      </c>
      <c r="F52" s="14"/>
      <c r="G52" s="142">
        <f>E52*$G$47</f>
        <v>800</v>
      </c>
      <c r="H52" s="167"/>
      <c r="I52" s="167"/>
    </row>
    <row r="53" spans="2:9" ht="15">
      <c r="B53" s="140" t="s">
        <v>21</v>
      </c>
      <c r="C53" s="140"/>
      <c r="D53" s="141"/>
      <c r="E53" s="16">
        <v>1710</v>
      </c>
      <c r="F53" s="14"/>
      <c r="G53" s="142">
        <f>E53*$G$47</f>
        <v>342</v>
      </c>
      <c r="H53" s="167"/>
      <c r="I53" s="167"/>
    </row>
    <row r="54" spans="2:9" ht="15">
      <c r="B54" s="140" t="s">
        <v>11</v>
      </c>
      <c r="C54" s="140"/>
      <c r="D54" s="141"/>
      <c r="E54" s="16">
        <v>3437.71</v>
      </c>
      <c r="F54" s="14"/>
      <c r="G54" s="142">
        <f>E54*$G$47</f>
        <v>687.542</v>
      </c>
      <c r="H54" s="167"/>
      <c r="I54" s="167"/>
    </row>
    <row r="55" spans="2:9" ht="15">
      <c r="B55" s="158" t="s">
        <v>10</v>
      </c>
      <c r="C55" s="158"/>
      <c r="D55" s="159"/>
      <c r="E55" s="17"/>
      <c r="F55" s="18"/>
      <c r="G55" s="160">
        <f>SUM(G50:I54)</f>
        <v>9583.555999999999</v>
      </c>
      <c r="H55" s="161"/>
      <c r="I55" s="161"/>
    </row>
    <row r="61" spans="2:9" ht="15">
      <c r="B61" s="4" t="s">
        <v>5</v>
      </c>
      <c r="C61" s="4"/>
      <c r="D61" s="4"/>
      <c r="E61" s="4"/>
      <c r="F61" s="4"/>
      <c r="G61" s="4" t="s">
        <v>6</v>
      </c>
      <c r="H61" s="4"/>
      <c r="I61" s="9"/>
    </row>
    <row r="62" spans="2:9" ht="15">
      <c r="B62" s="9"/>
      <c r="C62" s="9"/>
      <c r="D62" s="9"/>
      <c r="E62" s="9"/>
      <c r="F62" s="9"/>
      <c r="G62" s="9"/>
      <c r="H62" s="9"/>
      <c r="I62" s="9"/>
    </row>
    <row r="63" spans="2:9" ht="15">
      <c r="B63" s="159" t="s">
        <v>136</v>
      </c>
      <c r="C63" s="170"/>
      <c r="D63" s="170"/>
      <c r="E63" s="10"/>
      <c r="F63" s="10"/>
      <c r="G63" s="171">
        <v>0.1</v>
      </c>
      <c r="H63" s="170"/>
      <c r="I63" s="172"/>
    </row>
    <row r="64" spans="2:9" ht="15.75" thickBot="1">
      <c r="B64" s="9"/>
      <c r="C64" s="9"/>
      <c r="D64" s="9"/>
      <c r="E64" s="9"/>
      <c r="F64" s="9"/>
      <c r="G64" s="9"/>
      <c r="H64" s="9"/>
      <c r="I64" s="9"/>
    </row>
    <row r="65" spans="2:9" ht="15.75" thickBot="1">
      <c r="B65" s="168" t="s">
        <v>7</v>
      </c>
      <c r="C65" s="164"/>
      <c r="D65" s="166"/>
      <c r="E65" s="15"/>
      <c r="F65" s="12"/>
      <c r="G65" s="163" t="s">
        <v>8</v>
      </c>
      <c r="H65" s="164"/>
      <c r="I65" s="165"/>
    </row>
    <row r="66" spans="2:9" ht="15">
      <c r="B66" s="167" t="s">
        <v>9</v>
      </c>
      <c r="C66" s="167"/>
      <c r="D66" s="169"/>
      <c r="E66" s="29">
        <v>59668.84</v>
      </c>
      <c r="F66" s="13"/>
      <c r="G66" s="142">
        <f>E66*$G$63</f>
        <v>5966.884</v>
      </c>
      <c r="H66" s="167"/>
      <c r="I66" s="167"/>
    </row>
    <row r="67" spans="2:9" ht="15">
      <c r="B67" s="140" t="s">
        <v>22</v>
      </c>
      <c r="C67" s="140"/>
      <c r="D67" s="141"/>
      <c r="E67" s="16">
        <v>2600</v>
      </c>
      <c r="F67" s="14"/>
      <c r="G67" s="142">
        <f>E67*$G$63</f>
        <v>260</v>
      </c>
      <c r="H67" s="167"/>
      <c r="I67" s="167"/>
    </row>
    <row r="68" spans="2:9" ht="15">
      <c r="B68" s="140" t="s">
        <v>20</v>
      </c>
      <c r="C68" s="140"/>
      <c r="D68" s="141"/>
      <c r="E68" s="16">
        <v>4000</v>
      </c>
      <c r="F68" s="14"/>
      <c r="G68" s="142">
        <f>E68*$G$63</f>
        <v>400</v>
      </c>
      <c r="H68" s="167"/>
      <c r="I68" s="167"/>
    </row>
    <row r="69" spans="2:9" ht="15">
      <c r="B69" s="140" t="s">
        <v>21</v>
      </c>
      <c r="C69" s="140"/>
      <c r="D69" s="141"/>
      <c r="E69" s="16">
        <v>1710</v>
      </c>
      <c r="F69" s="14"/>
      <c r="G69" s="142">
        <f>E69*$G$63</f>
        <v>171</v>
      </c>
      <c r="H69" s="167"/>
      <c r="I69" s="167"/>
    </row>
    <row r="70" spans="2:9" ht="15">
      <c r="B70" s="140" t="s">
        <v>11</v>
      </c>
      <c r="C70" s="140"/>
      <c r="D70" s="141"/>
      <c r="E70" s="16">
        <v>2148.57</v>
      </c>
      <c r="F70" s="14"/>
      <c r="G70" s="142">
        <f>E70*$G$63</f>
        <v>214.85700000000003</v>
      </c>
      <c r="H70" s="167"/>
      <c r="I70" s="167"/>
    </row>
    <row r="71" spans="2:9" ht="15">
      <c r="B71" s="158" t="s">
        <v>10</v>
      </c>
      <c r="C71" s="158"/>
      <c r="D71" s="159"/>
      <c r="E71" s="17"/>
      <c r="F71" s="18"/>
      <c r="G71" s="160">
        <f>SUM(G66:I70)</f>
        <v>7012.741</v>
      </c>
      <c r="H71" s="161"/>
      <c r="I71" s="161"/>
    </row>
    <row r="73" spans="2:9" ht="15">
      <c r="B73" s="158" t="s">
        <v>12</v>
      </c>
      <c r="C73" s="158"/>
      <c r="D73" s="159"/>
      <c r="E73" s="17"/>
      <c r="F73" s="18"/>
      <c r="G73" s="162">
        <f>G13+G27+G41+G55+G71</f>
        <v>35560.809</v>
      </c>
      <c r="H73" s="158"/>
      <c r="I73" s="158"/>
    </row>
    <row r="75" ht="15.75">
      <c r="B75" s="8" t="s">
        <v>19</v>
      </c>
    </row>
    <row r="76" ht="15.75" thickBot="1"/>
    <row r="77" spans="2:9" ht="15.75" thickBot="1">
      <c r="B77" s="22" t="s">
        <v>13</v>
      </c>
      <c r="C77" s="11"/>
      <c r="D77" s="166" t="s">
        <v>25</v>
      </c>
      <c r="E77" s="138"/>
      <c r="F77" s="139"/>
      <c r="G77" s="163" t="s">
        <v>14</v>
      </c>
      <c r="H77" s="164"/>
      <c r="I77" s="165"/>
    </row>
    <row r="78" spans="2:9" ht="15">
      <c r="B78" s="23" t="s">
        <v>15</v>
      </c>
      <c r="C78" s="27"/>
      <c r="D78" s="176">
        <v>0.2</v>
      </c>
      <c r="E78" s="177"/>
      <c r="F78" s="177"/>
      <c r="G78" s="175">
        <f>1700*D78</f>
        <v>340</v>
      </c>
      <c r="H78" s="175"/>
      <c r="I78" s="175"/>
    </row>
    <row r="79" spans="2:9" ht="15">
      <c r="B79" s="23" t="s">
        <v>26</v>
      </c>
      <c r="C79" s="27"/>
      <c r="D79" s="173">
        <v>0.1</v>
      </c>
      <c r="E79" s="174"/>
      <c r="F79" s="174"/>
      <c r="G79" s="175">
        <f>1616*D79*0.5</f>
        <v>80.80000000000001</v>
      </c>
      <c r="H79" s="175"/>
      <c r="I79" s="175"/>
    </row>
    <row r="80" spans="2:9" ht="15">
      <c r="B80" s="23" t="s">
        <v>23</v>
      </c>
      <c r="C80" s="27"/>
      <c r="D80" s="173">
        <v>0.1</v>
      </c>
      <c r="E80" s="174"/>
      <c r="F80" s="174"/>
      <c r="G80" s="175">
        <f>1700*0.5*D80</f>
        <v>85</v>
      </c>
      <c r="H80" s="175"/>
      <c r="I80" s="175"/>
    </row>
    <row r="81" spans="2:9" ht="15">
      <c r="B81" s="23" t="s">
        <v>16</v>
      </c>
      <c r="C81" s="27"/>
      <c r="D81" s="173">
        <v>0.2</v>
      </c>
      <c r="E81" s="174"/>
      <c r="F81" s="174"/>
      <c r="G81" s="175">
        <f>1616*D81</f>
        <v>323.20000000000005</v>
      </c>
      <c r="H81" s="175"/>
      <c r="I81" s="175"/>
    </row>
    <row r="82" spans="2:9" ht="15">
      <c r="B82" s="23" t="s">
        <v>24</v>
      </c>
      <c r="C82" s="24"/>
      <c r="D82" s="173">
        <v>0.1</v>
      </c>
      <c r="E82" s="174"/>
      <c r="F82" s="174"/>
      <c r="G82" s="175">
        <f>1700*0.75*D82</f>
        <v>127.5</v>
      </c>
      <c r="H82" s="175"/>
      <c r="I82" s="175"/>
    </row>
    <row r="83" spans="2:9" ht="15">
      <c r="B83" s="158" t="s">
        <v>10</v>
      </c>
      <c r="C83" s="158"/>
      <c r="D83" s="159"/>
      <c r="E83" s="17"/>
      <c r="F83" s="18"/>
      <c r="G83" s="178">
        <f>SUM(G78:I82)</f>
        <v>956.5</v>
      </c>
      <c r="H83" s="179"/>
      <c r="I83" s="180"/>
    </row>
    <row r="85" ht="15.75">
      <c r="B85" s="8" t="s">
        <v>119</v>
      </c>
    </row>
    <row r="87" spans="2:9" ht="15">
      <c r="B87" s="158" t="s">
        <v>17</v>
      </c>
      <c r="C87" s="158"/>
      <c r="D87" s="159"/>
      <c r="E87" s="17"/>
      <c r="F87" s="18"/>
      <c r="G87" s="155" t="s">
        <v>18</v>
      </c>
      <c r="H87" s="156"/>
      <c r="I87" s="157"/>
    </row>
    <row r="88" spans="7:9" ht="15">
      <c r="G88" s="155">
        <f>G73/G83</f>
        <v>37.17805436487193</v>
      </c>
      <c r="H88" s="156"/>
      <c r="I88" s="157"/>
    </row>
    <row r="89" spans="7:9" ht="15">
      <c r="G89" s="155">
        <f>G88/60</f>
        <v>0.6196342394145322</v>
      </c>
      <c r="H89" s="156"/>
      <c r="I89" s="157"/>
    </row>
  </sheetData>
  <mergeCells count="100">
    <mergeCell ref="B5:D5"/>
    <mergeCell ref="G5:I5"/>
    <mergeCell ref="B7:D7"/>
    <mergeCell ref="G7:I7"/>
    <mergeCell ref="B8:D8"/>
    <mergeCell ref="B9:D9"/>
    <mergeCell ref="B10:D10"/>
    <mergeCell ref="G11:I11"/>
    <mergeCell ref="G12:I12"/>
    <mergeCell ref="B11:D11"/>
    <mergeCell ref="B12:D12"/>
    <mergeCell ref="G8:I8"/>
    <mergeCell ref="G9:I9"/>
    <mergeCell ref="G10:I10"/>
    <mergeCell ref="G13:I13"/>
    <mergeCell ref="D82:F82"/>
    <mergeCell ref="G82:I82"/>
    <mergeCell ref="G83:I83"/>
    <mergeCell ref="B83:D83"/>
    <mergeCell ref="B13:D13"/>
    <mergeCell ref="B19:D19"/>
    <mergeCell ref="G19:I19"/>
    <mergeCell ref="B21:D21"/>
    <mergeCell ref="G21:I21"/>
    <mergeCell ref="B22:D22"/>
    <mergeCell ref="G22:I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D81:F81"/>
    <mergeCell ref="G81:I81"/>
    <mergeCell ref="B33:D33"/>
    <mergeCell ref="G33:I33"/>
    <mergeCell ref="D80:F80"/>
    <mergeCell ref="G80:I80"/>
    <mergeCell ref="B35:D35"/>
    <mergeCell ref="G35:I35"/>
    <mergeCell ref="B36:D36"/>
    <mergeCell ref="G36:I36"/>
    <mergeCell ref="B37:D37"/>
    <mergeCell ref="G37:I37"/>
    <mergeCell ref="B38:D38"/>
    <mergeCell ref="G38:I38"/>
    <mergeCell ref="B39:D39"/>
    <mergeCell ref="G39:I39"/>
    <mergeCell ref="B41:D41"/>
    <mergeCell ref="G41:I41"/>
    <mergeCell ref="B40:D40"/>
    <mergeCell ref="G40:I40"/>
    <mergeCell ref="D79:F79"/>
    <mergeCell ref="G79:I79"/>
    <mergeCell ref="B47:D47"/>
    <mergeCell ref="G47:I47"/>
    <mergeCell ref="D78:F78"/>
    <mergeCell ref="G78:I78"/>
    <mergeCell ref="B50:D50"/>
    <mergeCell ref="G50:I50"/>
    <mergeCell ref="B51:D51"/>
    <mergeCell ref="G51:I51"/>
    <mergeCell ref="B49:D49"/>
    <mergeCell ref="G49:I49"/>
    <mergeCell ref="B52:D52"/>
    <mergeCell ref="G52:I52"/>
    <mergeCell ref="B53:D53"/>
    <mergeCell ref="G53:I53"/>
    <mergeCell ref="B54:D54"/>
    <mergeCell ref="G54:I54"/>
    <mergeCell ref="B63:D63"/>
    <mergeCell ref="G63:I63"/>
    <mergeCell ref="B65:D65"/>
    <mergeCell ref="G65:I65"/>
    <mergeCell ref="B66:D66"/>
    <mergeCell ref="G66:I66"/>
    <mergeCell ref="B70:D70"/>
    <mergeCell ref="G70:I70"/>
    <mergeCell ref="B55:D55"/>
    <mergeCell ref="G55:I55"/>
    <mergeCell ref="B68:D68"/>
    <mergeCell ref="G68:I68"/>
    <mergeCell ref="B69:D69"/>
    <mergeCell ref="G69:I69"/>
    <mergeCell ref="B67:D67"/>
    <mergeCell ref="G67:I67"/>
    <mergeCell ref="G88:I88"/>
    <mergeCell ref="G89:I89"/>
    <mergeCell ref="B71:D71"/>
    <mergeCell ref="G71:I71"/>
    <mergeCell ref="B73:D73"/>
    <mergeCell ref="G73:I73"/>
    <mergeCell ref="G77:I77"/>
    <mergeCell ref="D77:F77"/>
    <mergeCell ref="B87:D87"/>
    <mergeCell ref="G87:I87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G8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4"/>
  <sheetViews>
    <sheetView tabSelected="1" workbookViewId="0" topLeftCell="A1">
      <selection activeCell="L49" sqref="L49"/>
    </sheetView>
  </sheetViews>
  <sheetFormatPr defaultColWidth="11.421875" defaultRowHeight="12.75"/>
  <cols>
    <col min="1" max="1" width="9.7109375" style="97" customWidth="1"/>
    <col min="2" max="2" width="41.7109375" style="110" customWidth="1"/>
    <col min="3" max="3" width="4.28125" style="36" customWidth="1"/>
    <col min="4" max="4" width="20.8515625" style="25" customWidth="1"/>
    <col min="5" max="5" width="10.00390625" style="30" customWidth="1"/>
    <col min="6" max="6" width="2.8515625" style="25" customWidth="1"/>
    <col min="7" max="7" width="10.00390625" style="31" customWidth="1"/>
    <col min="8" max="8" width="10.00390625" style="30" customWidth="1"/>
    <col min="9" max="9" width="2.8515625" style="25" customWidth="1"/>
    <col min="10" max="10" width="10.00390625" style="31" customWidth="1"/>
    <col min="11" max="11" width="17.140625" style="131" customWidth="1"/>
    <col min="12" max="12" width="17.140625" style="128" customWidth="1"/>
  </cols>
  <sheetData>
    <row r="1" spans="1:3" ht="12.75">
      <c r="A1" s="92"/>
      <c r="B1" s="98"/>
      <c r="C1" s="35"/>
    </row>
    <row r="2" spans="1:14" ht="39.75" customHeight="1">
      <c r="A2" s="51" t="s">
        <v>81</v>
      </c>
      <c r="B2" s="89" t="s">
        <v>90</v>
      </c>
      <c r="C2" s="56"/>
      <c r="D2" s="52" t="s">
        <v>27</v>
      </c>
      <c r="E2" s="181" t="s">
        <v>83</v>
      </c>
      <c r="F2" s="181"/>
      <c r="G2" s="182"/>
      <c r="H2" s="181" t="s">
        <v>82</v>
      </c>
      <c r="I2" s="181"/>
      <c r="J2" s="182"/>
      <c r="K2" s="52" t="s">
        <v>28</v>
      </c>
      <c r="L2" s="52" t="s">
        <v>64</v>
      </c>
      <c r="M2" s="9"/>
      <c r="N2" s="9"/>
    </row>
    <row r="3" spans="1:14" ht="12.75" customHeight="1">
      <c r="A3" s="93"/>
      <c r="B3" s="99"/>
      <c r="C3" s="57"/>
      <c r="D3" s="45"/>
      <c r="E3" s="69" t="s">
        <v>29</v>
      </c>
      <c r="F3" s="85"/>
      <c r="G3" s="77" t="s">
        <v>30</v>
      </c>
      <c r="H3" s="69" t="s">
        <v>29</v>
      </c>
      <c r="I3" s="85"/>
      <c r="J3" s="77" t="s">
        <v>30</v>
      </c>
      <c r="K3" s="132"/>
      <c r="L3" s="48"/>
      <c r="M3" s="9"/>
      <c r="N3" s="9"/>
    </row>
    <row r="4" spans="1:14" ht="12.75" customHeight="1">
      <c r="A4" s="93"/>
      <c r="B4" s="100"/>
      <c r="C4" s="58"/>
      <c r="D4" s="46"/>
      <c r="E4" s="69"/>
      <c r="F4" s="40"/>
      <c r="G4" s="77"/>
      <c r="H4" s="69"/>
      <c r="I4" s="40"/>
      <c r="J4" s="77"/>
      <c r="K4" s="133"/>
      <c r="L4" s="129"/>
      <c r="M4" s="9"/>
      <c r="N4" s="9"/>
    </row>
    <row r="5" spans="1:14" ht="51">
      <c r="A5" s="94" t="s">
        <v>31</v>
      </c>
      <c r="B5" s="101" t="s">
        <v>76</v>
      </c>
      <c r="C5" s="59"/>
      <c r="D5" s="53" t="s">
        <v>68</v>
      </c>
      <c r="E5" s="70">
        <v>85</v>
      </c>
      <c r="F5" s="86" t="s">
        <v>32</v>
      </c>
      <c r="G5" s="78">
        <v>100</v>
      </c>
      <c r="H5" s="73">
        <f>E5*Kostenermittlung!$G$89</f>
        <v>52.66891035023524</v>
      </c>
      <c r="I5" s="87" t="s">
        <v>32</v>
      </c>
      <c r="J5" s="81">
        <f>G5*Kostenermittlung!$G$89</f>
        <v>61.96342394145322</v>
      </c>
      <c r="K5" s="134">
        <v>60</v>
      </c>
      <c r="L5" s="90" t="s">
        <v>128</v>
      </c>
      <c r="M5" s="9"/>
      <c r="N5" s="9"/>
    </row>
    <row r="6" spans="1:14" ht="12.75">
      <c r="A6" s="93"/>
      <c r="B6" s="100"/>
      <c r="C6" s="58"/>
      <c r="D6" s="46"/>
      <c r="E6" s="71"/>
      <c r="F6" s="39"/>
      <c r="G6" s="79"/>
      <c r="H6" s="74"/>
      <c r="I6" s="41"/>
      <c r="J6" s="82"/>
      <c r="K6" s="133"/>
      <c r="L6" s="129"/>
      <c r="M6" s="9"/>
      <c r="N6" s="9"/>
    </row>
    <row r="7" spans="1:14" ht="25.5">
      <c r="A7" s="94" t="s">
        <v>33</v>
      </c>
      <c r="B7" s="102" t="s">
        <v>34</v>
      </c>
      <c r="C7" s="60"/>
      <c r="D7" s="53"/>
      <c r="E7" s="70">
        <v>75</v>
      </c>
      <c r="F7" s="86" t="s">
        <v>32</v>
      </c>
      <c r="G7" s="78">
        <v>90</v>
      </c>
      <c r="H7" s="73">
        <f>E7*Kostenermittlung!$G$89</f>
        <v>46.47256795608992</v>
      </c>
      <c r="I7" s="87" t="s">
        <v>32</v>
      </c>
      <c r="J7" s="81">
        <f>G7*Kostenermittlung!$G$89</f>
        <v>55.767081547307896</v>
      </c>
      <c r="K7" s="134" t="s">
        <v>63</v>
      </c>
      <c r="L7" s="90" t="s">
        <v>63</v>
      </c>
      <c r="M7" s="9"/>
      <c r="N7" s="9"/>
    </row>
    <row r="8" spans="1:14" ht="12.75">
      <c r="A8" s="93"/>
      <c r="B8" s="100"/>
      <c r="C8" s="58"/>
      <c r="D8" s="46"/>
      <c r="E8" s="71"/>
      <c r="F8" s="39"/>
      <c r="G8" s="79"/>
      <c r="H8" s="74"/>
      <c r="I8" s="41"/>
      <c r="J8" s="82"/>
      <c r="K8" s="133"/>
      <c r="L8" s="129"/>
      <c r="M8" s="9"/>
      <c r="N8" s="9"/>
    </row>
    <row r="9" spans="1:14" ht="38.25">
      <c r="A9" s="94" t="s">
        <v>35</v>
      </c>
      <c r="B9" s="102" t="s">
        <v>71</v>
      </c>
      <c r="C9" s="60"/>
      <c r="D9" s="53" t="s">
        <v>68</v>
      </c>
      <c r="E9" s="70">
        <v>85</v>
      </c>
      <c r="F9" s="86" t="s">
        <v>32</v>
      </c>
      <c r="G9" s="78">
        <v>100</v>
      </c>
      <c r="H9" s="73">
        <f>E9*Kostenermittlung!$G$89</f>
        <v>52.66891035023524</v>
      </c>
      <c r="I9" s="87" t="s">
        <v>32</v>
      </c>
      <c r="J9" s="81">
        <f>G9*Kostenermittlung!$G$89</f>
        <v>61.96342394145322</v>
      </c>
      <c r="K9" s="134">
        <v>60</v>
      </c>
      <c r="L9" s="90" t="s">
        <v>127</v>
      </c>
      <c r="M9" s="9"/>
      <c r="N9" s="9"/>
    </row>
    <row r="10" spans="1:14" ht="12.75">
      <c r="A10" s="93"/>
      <c r="B10" s="103"/>
      <c r="C10" s="61"/>
      <c r="D10" s="47"/>
      <c r="E10" s="71"/>
      <c r="F10" s="39"/>
      <c r="G10" s="79"/>
      <c r="H10" s="74"/>
      <c r="I10" s="41"/>
      <c r="J10" s="82"/>
      <c r="K10" s="133"/>
      <c r="L10" s="129"/>
      <c r="M10" s="9"/>
      <c r="N10" s="9"/>
    </row>
    <row r="11" spans="1:14" ht="38.25">
      <c r="A11" s="94" t="s">
        <v>36</v>
      </c>
      <c r="B11" s="102" t="s">
        <v>70</v>
      </c>
      <c r="C11" s="60"/>
      <c r="D11" s="53" t="s">
        <v>68</v>
      </c>
      <c r="E11" s="70">
        <v>85</v>
      </c>
      <c r="F11" s="86" t="s">
        <v>32</v>
      </c>
      <c r="G11" s="78">
        <v>100</v>
      </c>
      <c r="H11" s="73">
        <f>E11*Kostenermittlung!$G$89</f>
        <v>52.66891035023524</v>
      </c>
      <c r="I11" s="87" t="s">
        <v>32</v>
      </c>
      <c r="J11" s="81">
        <f>G11*Kostenermittlung!$G$89</f>
        <v>61.96342394145322</v>
      </c>
      <c r="K11" s="134">
        <v>60</v>
      </c>
      <c r="L11" s="90">
        <v>70</v>
      </c>
      <c r="M11" s="9"/>
      <c r="N11" s="9"/>
    </row>
    <row r="12" spans="1:14" ht="12.75">
      <c r="A12" s="93"/>
      <c r="B12" s="100"/>
      <c r="C12" s="58"/>
      <c r="D12" s="46"/>
      <c r="E12" s="71"/>
      <c r="F12" s="39"/>
      <c r="G12" s="79"/>
      <c r="H12" s="74"/>
      <c r="I12" s="41"/>
      <c r="J12" s="82"/>
      <c r="K12" s="133"/>
      <c r="L12" s="129"/>
      <c r="M12" s="9"/>
      <c r="N12" s="9"/>
    </row>
    <row r="13" spans="1:14" ht="25.5">
      <c r="A13" s="94" t="s">
        <v>37</v>
      </c>
      <c r="B13" s="102" t="s">
        <v>84</v>
      </c>
      <c r="C13" s="60"/>
      <c r="D13" s="53"/>
      <c r="E13" s="70">
        <v>40</v>
      </c>
      <c r="F13" s="86" t="s">
        <v>32</v>
      </c>
      <c r="G13" s="78">
        <v>50</v>
      </c>
      <c r="H13" s="73">
        <f>E13*Kostenermittlung!$G$89</f>
        <v>24.78536957658129</v>
      </c>
      <c r="I13" s="87" t="s">
        <v>32</v>
      </c>
      <c r="J13" s="81">
        <f>G13*Kostenermittlung!$G$89</f>
        <v>30.98171197072661</v>
      </c>
      <c r="K13" s="134">
        <v>30</v>
      </c>
      <c r="L13" s="90">
        <v>25</v>
      </c>
      <c r="M13" s="9"/>
      <c r="N13" s="9"/>
    </row>
    <row r="14" spans="1:14" ht="12.75">
      <c r="A14" s="93"/>
      <c r="B14" s="100"/>
      <c r="C14" s="58"/>
      <c r="D14" s="46"/>
      <c r="E14" s="71"/>
      <c r="F14" s="39"/>
      <c r="G14" s="79"/>
      <c r="H14" s="74"/>
      <c r="I14" s="41"/>
      <c r="J14" s="82"/>
      <c r="K14" s="133"/>
      <c r="L14" s="129"/>
      <c r="M14" s="9"/>
      <c r="N14" s="9"/>
    </row>
    <row r="15" spans="1:14" ht="38.25">
      <c r="A15" s="94" t="s">
        <v>38</v>
      </c>
      <c r="B15" s="101" t="s">
        <v>74</v>
      </c>
      <c r="C15" s="59"/>
      <c r="D15" s="55" t="s">
        <v>75</v>
      </c>
      <c r="E15" s="70">
        <v>45</v>
      </c>
      <c r="F15" s="86" t="s">
        <v>32</v>
      </c>
      <c r="G15" s="78">
        <v>60</v>
      </c>
      <c r="H15" s="73">
        <f>E15*Kostenermittlung!$G$89</f>
        <v>27.883540773653948</v>
      </c>
      <c r="I15" s="87" t="s">
        <v>32</v>
      </c>
      <c r="J15" s="81">
        <f>G15*Kostenermittlung!$G$89</f>
        <v>37.17805436487193</v>
      </c>
      <c r="K15" s="134">
        <v>30</v>
      </c>
      <c r="L15" s="90">
        <v>50</v>
      </c>
      <c r="M15" s="9"/>
      <c r="N15" s="9"/>
    </row>
    <row r="16" spans="1:14" ht="12.75">
      <c r="A16" s="93"/>
      <c r="B16" s="100"/>
      <c r="C16" s="58"/>
      <c r="D16" s="46"/>
      <c r="E16" s="71"/>
      <c r="F16" s="39"/>
      <c r="G16" s="79"/>
      <c r="H16" s="74"/>
      <c r="I16" s="41"/>
      <c r="J16" s="82"/>
      <c r="K16" s="133"/>
      <c r="L16" s="129"/>
      <c r="M16" s="9"/>
      <c r="N16" s="9"/>
    </row>
    <row r="17" spans="1:14" ht="38.25">
      <c r="A17" s="94" t="s">
        <v>39</v>
      </c>
      <c r="B17" s="102" t="s">
        <v>69</v>
      </c>
      <c r="C17" s="60"/>
      <c r="D17" s="53"/>
      <c r="E17" s="70">
        <v>90</v>
      </c>
      <c r="F17" s="86" t="s">
        <v>32</v>
      </c>
      <c r="G17" s="78">
        <v>120</v>
      </c>
      <c r="H17" s="75">
        <f>E17*Kostenermittlung!$G$89</f>
        <v>55.767081547307896</v>
      </c>
      <c r="I17" s="88" t="s">
        <v>32</v>
      </c>
      <c r="J17" s="83">
        <f>G17*Kostenermittlung!$G$89</f>
        <v>74.35610872974387</v>
      </c>
      <c r="K17" s="134">
        <v>70</v>
      </c>
      <c r="L17" s="90">
        <v>70</v>
      </c>
      <c r="M17" s="9"/>
      <c r="N17" s="9"/>
    </row>
    <row r="18" spans="1:14" ht="12.75">
      <c r="A18" s="93"/>
      <c r="B18" s="100"/>
      <c r="C18" s="58"/>
      <c r="D18" s="46"/>
      <c r="E18" s="71"/>
      <c r="F18" s="39"/>
      <c r="G18" s="79"/>
      <c r="H18" s="76"/>
      <c r="I18" s="42"/>
      <c r="J18" s="84"/>
      <c r="K18" s="133"/>
      <c r="L18" s="129"/>
      <c r="M18" s="9"/>
      <c r="N18" s="9"/>
    </row>
    <row r="19" spans="1:14" ht="38.25">
      <c r="A19" s="94" t="s">
        <v>40</v>
      </c>
      <c r="B19" s="102" t="s">
        <v>72</v>
      </c>
      <c r="C19" s="60"/>
      <c r="D19" s="53" t="s">
        <v>120</v>
      </c>
      <c r="E19" s="70">
        <v>300</v>
      </c>
      <c r="F19" s="86" t="s">
        <v>32</v>
      </c>
      <c r="G19" s="78">
        <v>360</v>
      </c>
      <c r="H19" s="75">
        <f>E19*Kostenermittlung!$G$89</f>
        <v>185.89027182435967</v>
      </c>
      <c r="I19" s="88" t="s">
        <v>32</v>
      </c>
      <c r="J19" s="83">
        <f>G19*Kostenermittlung!$G$89</f>
        <v>223.06832618923158</v>
      </c>
      <c r="K19" s="134">
        <v>200</v>
      </c>
      <c r="L19" s="90">
        <v>250</v>
      </c>
      <c r="M19" s="9"/>
      <c r="N19" s="9"/>
    </row>
    <row r="20" spans="1:14" ht="12.75">
      <c r="A20" s="93"/>
      <c r="B20" s="100"/>
      <c r="C20" s="58"/>
      <c r="D20" s="46"/>
      <c r="E20" s="71"/>
      <c r="F20" s="39"/>
      <c r="G20" s="79"/>
      <c r="H20" s="76"/>
      <c r="I20" s="42"/>
      <c r="J20" s="84"/>
      <c r="K20" s="133"/>
      <c r="L20" s="129"/>
      <c r="M20" s="9"/>
      <c r="N20" s="9"/>
    </row>
    <row r="21" spans="1:14" ht="38.25">
      <c r="A21" s="94" t="s">
        <v>41</v>
      </c>
      <c r="B21" s="101" t="s">
        <v>73</v>
      </c>
      <c r="C21" s="59"/>
      <c r="D21" s="54"/>
      <c r="E21" s="70">
        <v>85</v>
      </c>
      <c r="F21" s="86" t="s">
        <v>32</v>
      </c>
      <c r="G21" s="78">
        <v>100</v>
      </c>
      <c r="H21" s="75">
        <f>E21*Kostenermittlung!$G$89</f>
        <v>52.66891035023524</v>
      </c>
      <c r="I21" s="88" t="s">
        <v>32</v>
      </c>
      <c r="J21" s="83">
        <f>G21*Kostenermittlung!$G$89</f>
        <v>61.96342394145322</v>
      </c>
      <c r="K21" s="134">
        <v>60</v>
      </c>
      <c r="L21" s="90">
        <v>50</v>
      </c>
      <c r="M21" s="9"/>
      <c r="N21" s="9"/>
    </row>
    <row r="22" spans="1:14" ht="12.75">
      <c r="A22" s="93"/>
      <c r="B22" s="100"/>
      <c r="C22" s="58"/>
      <c r="D22" s="46"/>
      <c r="E22" s="71"/>
      <c r="F22" s="39"/>
      <c r="G22" s="79"/>
      <c r="H22" s="76"/>
      <c r="I22" s="42"/>
      <c r="J22" s="84"/>
      <c r="K22" s="133"/>
      <c r="L22" s="129"/>
      <c r="M22" s="9"/>
      <c r="N22" s="9"/>
    </row>
    <row r="23" spans="1:14" ht="38.25">
      <c r="A23" s="94" t="s">
        <v>42</v>
      </c>
      <c r="B23" s="102" t="s">
        <v>129</v>
      </c>
      <c r="C23" s="60"/>
      <c r="D23" s="53" t="s">
        <v>77</v>
      </c>
      <c r="E23" s="70">
        <v>30</v>
      </c>
      <c r="F23" s="86" t="s">
        <v>32</v>
      </c>
      <c r="G23" s="78">
        <v>45</v>
      </c>
      <c r="H23" s="75">
        <f>E23*Kostenermittlung!$G$89</f>
        <v>18.589027182435967</v>
      </c>
      <c r="I23" s="88" t="s">
        <v>32</v>
      </c>
      <c r="J23" s="83">
        <f>G23*Kostenermittlung!$G$89</f>
        <v>27.883540773653948</v>
      </c>
      <c r="K23" s="134">
        <v>25</v>
      </c>
      <c r="L23" s="90"/>
      <c r="M23" s="9"/>
      <c r="N23" s="9"/>
    </row>
    <row r="24" spans="1:14" ht="12.75">
      <c r="A24" s="93"/>
      <c r="B24" s="103"/>
      <c r="C24" s="61"/>
      <c r="D24" s="47"/>
      <c r="E24" s="71"/>
      <c r="F24" s="39"/>
      <c r="G24" s="79"/>
      <c r="H24" s="76"/>
      <c r="I24" s="42"/>
      <c r="J24" s="84"/>
      <c r="K24" s="133"/>
      <c r="L24" s="129"/>
      <c r="M24" s="9"/>
      <c r="N24" s="9"/>
    </row>
    <row r="25" spans="1:14" ht="51">
      <c r="A25" s="94" t="s">
        <v>43</v>
      </c>
      <c r="B25" s="102" t="s">
        <v>78</v>
      </c>
      <c r="C25" s="60"/>
      <c r="D25" s="66" t="s">
        <v>79</v>
      </c>
      <c r="E25" s="70">
        <v>25</v>
      </c>
      <c r="F25" s="86" t="s">
        <v>32</v>
      </c>
      <c r="G25" s="78">
        <v>40</v>
      </c>
      <c r="H25" s="75">
        <f>E25*Kostenermittlung!$G$89</f>
        <v>15.490855985363305</v>
      </c>
      <c r="I25" s="88" t="s">
        <v>32</v>
      </c>
      <c r="J25" s="83">
        <f>G25*Kostenermittlung!$G$89</f>
        <v>24.78536957658129</v>
      </c>
      <c r="K25" s="135" t="s">
        <v>79</v>
      </c>
      <c r="L25" s="90">
        <v>50</v>
      </c>
      <c r="M25" s="9"/>
      <c r="N25" s="9"/>
    </row>
    <row r="26" spans="1:14" ht="12.75">
      <c r="A26" s="93"/>
      <c r="B26" s="103"/>
      <c r="C26" s="61"/>
      <c r="D26" s="47"/>
      <c r="E26" s="71"/>
      <c r="F26" s="39"/>
      <c r="G26" s="79"/>
      <c r="H26" s="76"/>
      <c r="I26" s="42"/>
      <c r="J26" s="84"/>
      <c r="K26" s="133"/>
      <c r="L26" s="129"/>
      <c r="M26" s="9"/>
      <c r="N26" s="9"/>
    </row>
    <row r="27" spans="1:14" ht="51">
      <c r="A27" s="94" t="s">
        <v>44</v>
      </c>
      <c r="B27" s="102" t="s">
        <v>80</v>
      </c>
      <c r="C27" s="60"/>
      <c r="D27" s="53"/>
      <c r="E27" s="70">
        <v>30</v>
      </c>
      <c r="F27" s="86" t="s">
        <v>32</v>
      </c>
      <c r="G27" s="78">
        <v>45</v>
      </c>
      <c r="H27" s="75">
        <f>E27*Kostenermittlung!$G$89</f>
        <v>18.589027182435967</v>
      </c>
      <c r="I27" s="88" t="s">
        <v>32</v>
      </c>
      <c r="J27" s="83">
        <f>G27*Kostenermittlung!$G$89</f>
        <v>27.883540773653948</v>
      </c>
      <c r="K27" s="134">
        <v>25</v>
      </c>
      <c r="L27" s="90">
        <v>20</v>
      </c>
      <c r="M27" s="9"/>
      <c r="N27" s="9"/>
    </row>
    <row r="28" spans="1:14" ht="12.75">
      <c r="A28" s="93"/>
      <c r="B28" s="103"/>
      <c r="C28" s="61"/>
      <c r="D28" s="47"/>
      <c r="E28" s="71"/>
      <c r="F28" s="39"/>
      <c r="G28" s="79"/>
      <c r="H28" s="76"/>
      <c r="I28" s="42"/>
      <c r="J28" s="84"/>
      <c r="K28" s="133"/>
      <c r="L28" s="129"/>
      <c r="M28" s="9"/>
      <c r="N28" s="9"/>
    </row>
    <row r="29" spans="1:14" ht="25.5">
      <c r="A29" s="94" t="s">
        <v>45</v>
      </c>
      <c r="B29" s="102" t="s">
        <v>171</v>
      </c>
      <c r="C29" s="60"/>
      <c r="D29" s="53"/>
      <c r="E29" s="70">
        <v>45</v>
      </c>
      <c r="F29" s="86" t="s">
        <v>32</v>
      </c>
      <c r="G29" s="78">
        <v>70</v>
      </c>
      <c r="H29" s="75">
        <f>E29*Kostenermittlung!$G$89</f>
        <v>27.883540773653948</v>
      </c>
      <c r="I29" s="88"/>
      <c r="J29" s="83">
        <f>G29*Kostenermittlung!$G$89</f>
        <v>43.37439675901726</v>
      </c>
      <c r="K29" s="134">
        <v>40</v>
      </c>
      <c r="L29" s="90">
        <v>40</v>
      </c>
      <c r="M29" s="9"/>
      <c r="N29" s="9"/>
    </row>
    <row r="30" spans="1:14" ht="12.75">
      <c r="A30" s="93"/>
      <c r="B30" s="103"/>
      <c r="C30" s="61"/>
      <c r="D30" s="47"/>
      <c r="E30" s="71"/>
      <c r="F30" s="39"/>
      <c r="G30" s="79"/>
      <c r="H30" s="76"/>
      <c r="I30" s="42"/>
      <c r="J30" s="84"/>
      <c r="K30" s="133"/>
      <c r="L30" s="129"/>
      <c r="M30" s="9"/>
      <c r="N30" s="9"/>
    </row>
    <row r="31" spans="1:14" ht="25.5">
      <c r="A31" s="94" t="s">
        <v>148</v>
      </c>
      <c r="B31" s="102" t="s">
        <v>85</v>
      </c>
      <c r="C31" s="60"/>
      <c r="D31" s="53"/>
      <c r="E31" s="70">
        <v>45</v>
      </c>
      <c r="F31" s="86" t="s">
        <v>32</v>
      </c>
      <c r="G31" s="78">
        <v>60</v>
      </c>
      <c r="H31" s="75">
        <f>E31*Kostenermittlung!$G$89</f>
        <v>27.883540773653948</v>
      </c>
      <c r="I31" s="88" t="s">
        <v>32</v>
      </c>
      <c r="J31" s="83">
        <f>G31*Kostenermittlung!$G$89</f>
        <v>37.17805436487193</v>
      </c>
      <c r="K31" s="134">
        <v>30</v>
      </c>
      <c r="L31" s="90">
        <v>68</v>
      </c>
      <c r="M31" s="9"/>
      <c r="N31" s="9"/>
    </row>
    <row r="32" spans="1:14" ht="12.75">
      <c r="A32" s="93"/>
      <c r="B32" s="100"/>
      <c r="C32" s="58"/>
      <c r="D32" s="46"/>
      <c r="E32" s="71"/>
      <c r="F32" s="39"/>
      <c r="G32" s="79"/>
      <c r="H32" s="76"/>
      <c r="I32" s="42"/>
      <c r="J32" s="84"/>
      <c r="K32" s="133"/>
      <c r="L32" s="129"/>
      <c r="M32" s="9"/>
      <c r="N32" s="9"/>
    </row>
    <row r="33" spans="1:14" ht="38.25">
      <c r="A33" s="94" t="s">
        <v>149</v>
      </c>
      <c r="B33" s="101" t="s">
        <v>89</v>
      </c>
      <c r="C33" s="59"/>
      <c r="D33" s="53" t="s">
        <v>65</v>
      </c>
      <c r="E33" s="70">
        <v>120</v>
      </c>
      <c r="F33" s="86" t="s">
        <v>32</v>
      </c>
      <c r="G33" s="78">
        <v>150</v>
      </c>
      <c r="H33" s="75">
        <f>E33*Kostenermittlung!$G$89</f>
        <v>74.35610872974387</v>
      </c>
      <c r="I33" s="88" t="s">
        <v>32</v>
      </c>
      <c r="J33" s="83">
        <f>G33*Kostenermittlung!$G$89</f>
        <v>92.94513591217984</v>
      </c>
      <c r="K33" s="134">
        <v>90</v>
      </c>
      <c r="L33" s="90">
        <v>160</v>
      </c>
      <c r="M33" s="9"/>
      <c r="N33" s="9"/>
    </row>
    <row r="34" spans="1:14" ht="12.75">
      <c r="A34" s="93"/>
      <c r="B34" s="100"/>
      <c r="C34" s="58"/>
      <c r="D34" s="46"/>
      <c r="E34" s="71"/>
      <c r="F34" s="39"/>
      <c r="G34" s="79"/>
      <c r="H34" s="76"/>
      <c r="I34" s="42"/>
      <c r="J34" s="84"/>
      <c r="K34" s="133"/>
      <c r="L34" s="129"/>
      <c r="M34" s="9"/>
      <c r="N34" s="9"/>
    </row>
    <row r="35" spans="1:14" ht="25.5">
      <c r="A35" s="94" t="s">
        <v>150</v>
      </c>
      <c r="B35" s="101" t="s">
        <v>93</v>
      </c>
      <c r="C35" s="59"/>
      <c r="D35" s="54" t="s">
        <v>91</v>
      </c>
      <c r="E35" s="70">
        <v>15</v>
      </c>
      <c r="F35" s="86" t="s">
        <v>32</v>
      </c>
      <c r="G35" s="78">
        <v>30</v>
      </c>
      <c r="H35" s="75">
        <f>E35*Kostenermittlung!$G$89</f>
        <v>9.294513591217983</v>
      </c>
      <c r="I35" s="88" t="s">
        <v>32</v>
      </c>
      <c r="J35" s="83">
        <f>G35*Kostenermittlung!$G$89</f>
        <v>18.589027182435967</v>
      </c>
      <c r="K35" s="134">
        <v>15</v>
      </c>
      <c r="L35" s="90" t="s">
        <v>135</v>
      </c>
      <c r="M35" s="9"/>
      <c r="N35" s="9"/>
    </row>
    <row r="36" spans="1:14" ht="12.75">
      <c r="A36" s="93"/>
      <c r="B36" s="103"/>
      <c r="C36" s="61"/>
      <c r="D36" s="47"/>
      <c r="E36" s="71"/>
      <c r="F36" s="39"/>
      <c r="G36" s="79"/>
      <c r="H36" s="76"/>
      <c r="I36" s="42"/>
      <c r="J36" s="84"/>
      <c r="K36" s="133"/>
      <c r="L36" s="129"/>
      <c r="M36" s="9"/>
      <c r="N36" s="9"/>
    </row>
    <row r="37" spans="1:14" ht="38.25">
      <c r="A37" s="94" t="s">
        <v>151</v>
      </c>
      <c r="B37" s="104" t="s">
        <v>94</v>
      </c>
      <c r="C37" s="67"/>
      <c r="D37" s="68" t="s">
        <v>92</v>
      </c>
      <c r="E37" s="70">
        <v>10</v>
      </c>
      <c r="F37" s="86" t="s">
        <v>32</v>
      </c>
      <c r="G37" s="78">
        <v>20</v>
      </c>
      <c r="H37" s="75">
        <f>E37*Kostenermittlung!$G$89</f>
        <v>6.196342394145322</v>
      </c>
      <c r="I37" s="88" t="s">
        <v>32</v>
      </c>
      <c r="J37" s="83">
        <f>G37*Kostenermittlung!$G$89</f>
        <v>12.392684788290644</v>
      </c>
      <c r="K37" s="134">
        <v>10</v>
      </c>
      <c r="L37" s="90" t="s">
        <v>135</v>
      </c>
      <c r="M37" s="9"/>
      <c r="N37" s="9"/>
    </row>
    <row r="38" spans="1:14" ht="12.75">
      <c r="A38" s="93"/>
      <c r="B38" s="105"/>
      <c r="C38" s="62"/>
      <c r="D38" s="49"/>
      <c r="E38" s="71"/>
      <c r="F38" s="39"/>
      <c r="G38" s="79"/>
      <c r="H38" s="76"/>
      <c r="I38" s="42"/>
      <c r="J38" s="84"/>
      <c r="K38" s="133"/>
      <c r="L38" s="129"/>
      <c r="M38" s="9"/>
      <c r="N38" s="9"/>
    </row>
    <row r="39" spans="1:14" ht="25.5">
      <c r="A39" s="94" t="s">
        <v>152</v>
      </c>
      <c r="B39" s="104" t="s">
        <v>86</v>
      </c>
      <c r="C39" s="67"/>
      <c r="D39" s="68"/>
      <c r="E39" s="70">
        <v>15</v>
      </c>
      <c r="F39" s="86"/>
      <c r="G39" s="78">
        <v>30</v>
      </c>
      <c r="H39" s="75">
        <f>E39*Kostenermittlung!$G$89</f>
        <v>9.294513591217983</v>
      </c>
      <c r="I39" s="88"/>
      <c r="J39" s="83">
        <f>G39*Kostenermittlung!$G$89</f>
        <v>18.589027182435967</v>
      </c>
      <c r="K39" s="134">
        <v>15</v>
      </c>
      <c r="L39" s="90" t="s">
        <v>135</v>
      </c>
      <c r="M39" s="9"/>
      <c r="N39" s="9"/>
    </row>
    <row r="40" spans="1:14" ht="12.75">
      <c r="A40" s="93"/>
      <c r="B40" s="105"/>
      <c r="C40" s="62"/>
      <c r="D40" s="49"/>
      <c r="E40" s="71"/>
      <c r="F40" s="39"/>
      <c r="G40" s="79"/>
      <c r="H40" s="76"/>
      <c r="I40" s="42"/>
      <c r="J40" s="84"/>
      <c r="K40" s="133"/>
      <c r="L40" s="129"/>
      <c r="M40" s="9"/>
      <c r="N40" s="9"/>
    </row>
    <row r="41" spans="1:14" ht="38.25">
      <c r="A41" s="94" t="s">
        <v>153</v>
      </c>
      <c r="B41" s="104" t="s">
        <v>87</v>
      </c>
      <c r="C41" s="67"/>
      <c r="D41" s="68"/>
      <c r="E41" s="70">
        <v>10</v>
      </c>
      <c r="F41" s="86" t="s">
        <v>32</v>
      </c>
      <c r="G41" s="78">
        <v>20</v>
      </c>
      <c r="H41" s="75">
        <f>E41*Kostenermittlung!$G$89</f>
        <v>6.196342394145322</v>
      </c>
      <c r="I41" s="88" t="s">
        <v>32</v>
      </c>
      <c r="J41" s="83">
        <f>G41*Kostenermittlung!$G$89</f>
        <v>12.392684788290644</v>
      </c>
      <c r="K41" s="134">
        <v>10</v>
      </c>
      <c r="L41" s="90" t="s">
        <v>135</v>
      </c>
      <c r="M41" s="9"/>
      <c r="N41" s="9"/>
    </row>
    <row r="42" spans="1:14" ht="12.75">
      <c r="A42" s="93"/>
      <c r="B42" s="106"/>
      <c r="C42" s="63"/>
      <c r="D42" s="50"/>
      <c r="E42" s="71"/>
      <c r="F42" s="39"/>
      <c r="G42" s="79"/>
      <c r="H42" s="76"/>
      <c r="I42" s="42"/>
      <c r="J42" s="84"/>
      <c r="K42" s="133"/>
      <c r="L42" s="129"/>
      <c r="M42" s="9"/>
      <c r="N42" s="9"/>
    </row>
    <row r="43" spans="1:14" ht="12.75">
      <c r="A43" s="94" t="s">
        <v>154</v>
      </c>
      <c r="B43" s="102" t="s">
        <v>46</v>
      </c>
      <c r="C43" s="60"/>
      <c r="D43" s="53" t="s">
        <v>95</v>
      </c>
      <c r="E43" s="70">
        <v>15</v>
      </c>
      <c r="F43" s="86" t="s">
        <v>32</v>
      </c>
      <c r="G43" s="78">
        <v>30</v>
      </c>
      <c r="H43" s="75">
        <f>E43*Kostenermittlung!$G$89</f>
        <v>9.294513591217983</v>
      </c>
      <c r="I43" s="88" t="s">
        <v>32</v>
      </c>
      <c r="J43" s="83">
        <f>G43*Kostenermittlung!$G$89</f>
        <v>18.589027182435967</v>
      </c>
      <c r="K43" s="134">
        <v>15</v>
      </c>
      <c r="L43" s="90"/>
      <c r="M43" s="9"/>
      <c r="N43" s="9"/>
    </row>
    <row r="44" spans="1:14" ht="12.75">
      <c r="A44" s="93"/>
      <c r="B44" s="100"/>
      <c r="C44" s="58"/>
      <c r="D44" s="46"/>
      <c r="E44" s="71"/>
      <c r="F44" s="39"/>
      <c r="G44" s="79"/>
      <c r="H44" s="76"/>
      <c r="I44" s="42"/>
      <c r="J44" s="84"/>
      <c r="K44" s="133"/>
      <c r="L44" s="129"/>
      <c r="M44" s="9"/>
      <c r="N44" s="9"/>
    </row>
    <row r="45" spans="1:14" ht="25.5">
      <c r="A45" s="94" t="s">
        <v>48</v>
      </c>
      <c r="B45" s="102" t="s">
        <v>47</v>
      </c>
      <c r="C45" s="60"/>
      <c r="D45" s="53" t="s">
        <v>124</v>
      </c>
      <c r="E45" s="70">
        <v>60</v>
      </c>
      <c r="F45" s="86" t="s">
        <v>32</v>
      </c>
      <c r="G45" s="78">
        <v>75</v>
      </c>
      <c r="H45" s="75">
        <f>E45*Kostenermittlung!$G$89</f>
        <v>37.17805436487193</v>
      </c>
      <c r="I45" s="88" t="s">
        <v>32</v>
      </c>
      <c r="J45" s="83">
        <f>G45*Kostenermittlung!$G$89</f>
        <v>46.47256795608992</v>
      </c>
      <c r="K45" s="134">
        <v>40</v>
      </c>
      <c r="L45" s="90">
        <v>35</v>
      </c>
      <c r="M45" s="9"/>
      <c r="N45" s="9"/>
    </row>
    <row r="46" spans="1:14" ht="12.75">
      <c r="A46" s="93"/>
      <c r="B46" s="100"/>
      <c r="C46" s="58"/>
      <c r="D46" s="46"/>
      <c r="E46" s="71"/>
      <c r="F46" s="39"/>
      <c r="G46" s="79"/>
      <c r="H46" s="76"/>
      <c r="I46" s="42"/>
      <c r="J46" s="84"/>
      <c r="K46" s="133"/>
      <c r="L46" s="129"/>
      <c r="M46" s="9"/>
      <c r="N46" s="9"/>
    </row>
    <row r="47" spans="1:14" ht="51">
      <c r="A47" s="94" t="s">
        <v>50</v>
      </c>
      <c r="B47" s="102" t="s">
        <v>88</v>
      </c>
      <c r="C47" s="60"/>
      <c r="D47" s="53" t="s">
        <v>91</v>
      </c>
      <c r="E47" s="70">
        <v>30</v>
      </c>
      <c r="F47" s="86" t="s">
        <v>32</v>
      </c>
      <c r="G47" s="78">
        <v>45</v>
      </c>
      <c r="H47" s="75">
        <f>E47*Kostenermittlung!$G$89</f>
        <v>18.589027182435967</v>
      </c>
      <c r="I47" s="88" t="s">
        <v>32</v>
      </c>
      <c r="J47" s="83">
        <f>G47*Kostenermittlung!$G$89</f>
        <v>27.883540773653948</v>
      </c>
      <c r="K47" s="134">
        <v>25</v>
      </c>
      <c r="L47" s="90">
        <v>25</v>
      </c>
      <c r="M47" s="9"/>
      <c r="N47" s="9"/>
    </row>
    <row r="48" spans="1:14" ht="12.75">
      <c r="A48" s="93"/>
      <c r="B48" s="100"/>
      <c r="C48" s="58"/>
      <c r="D48" s="46"/>
      <c r="E48" s="71"/>
      <c r="F48" s="39"/>
      <c r="G48" s="79"/>
      <c r="H48" s="76"/>
      <c r="I48" s="42"/>
      <c r="J48" s="84"/>
      <c r="K48" s="133"/>
      <c r="L48" s="129"/>
      <c r="M48" s="9"/>
      <c r="N48" s="9"/>
    </row>
    <row r="49" spans="1:14" ht="25.5">
      <c r="A49" s="94" t="s">
        <v>155</v>
      </c>
      <c r="B49" s="102" t="s">
        <v>49</v>
      </c>
      <c r="C49" s="60"/>
      <c r="D49" s="53" t="s">
        <v>96</v>
      </c>
      <c r="E49" s="70">
        <v>180</v>
      </c>
      <c r="F49" s="86" t="s">
        <v>32</v>
      </c>
      <c r="G49" s="78">
        <v>210</v>
      </c>
      <c r="H49" s="75">
        <f>E49*Kostenermittlung!$G$89</f>
        <v>111.53416309461579</v>
      </c>
      <c r="I49" s="88" t="s">
        <v>32</v>
      </c>
      <c r="J49" s="83">
        <f>G49*Kostenermittlung!$G$89</f>
        <v>130.12319027705178</v>
      </c>
      <c r="K49" s="134">
        <v>120</v>
      </c>
      <c r="L49" s="90">
        <v>154</v>
      </c>
      <c r="M49" s="9"/>
      <c r="N49" s="9"/>
    </row>
    <row r="50" spans="1:14" ht="12.75">
      <c r="A50" s="93"/>
      <c r="B50" s="100"/>
      <c r="C50" s="58"/>
      <c r="D50" s="46"/>
      <c r="E50" s="71"/>
      <c r="F50" s="39"/>
      <c r="G50" s="79"/>
      <c r="H50" s="76"/>
      <c r="I50" s="42"/>
      <c r="J50" s="84"/>
      <c r="K50" s="133"/>
      <c r="L50" s="129"/>
      <c r="M50" s="9"/>
      <c r="N50" s="9"/>
    </row>
    <row r="51" spans="1:14" ht="63.75">
      <c r="A51" s="94" t="s">
        <v>156</v>
      </c>
      <c r="B51" s="102" t="s">
        <v>51</v>
      </c>
      <c r="C51" s="91"/>
      <c r="D51" s="53" t="s">
        <v>97</v>
      </c>
      <c r="E51" s="70">
        <v>360</v>
      </c>
      <c r="F51" s="86" t="s">
        <v>32</v>
      </c>
      <c r="G51" s="78">
        <v>700</v>
      </c>
      <c r="H51" s="75">
        <f>E51*Kostenermittlung!$G$89</f>
        <v>223.06832618923158</v>
      </c>
      <c r="I51" s="88" t="s">
        <v>32</v>
      </c>
      <c r="J51" s="83">
        <f>G51*Kostenermittlung!$G$89</f>
        <v>433.74396759017253</v>
      </c>
      <c r="K51" s="136" t="s">
        <v>141</v>
      </c>
      <c r="L51" s="90">
        <v>279</v>
      </c>
      <c r="M51" s="9"/>
      <c r="N51" s="9"/>
    </row>
    <row r="52" spans="1:14" ht="12.75">
      <c r="A52" s="93"/>
      <c r="B52" s="100"/>
      <c r="C52" s="58"/>
      <c r="D52" s="46"/>
      <c r="E52" s="71"/>
      <c r="F52" s="39"/>
      <c r="G52" s="79"/>
      <c r="H52" s="76"/>
      <c r="I52" s="42"/>
      <c r="J52" s="84"/>
      <c r="K52" s="133"/>
      <c r="L52" s="129"/>
      <c r="M52" s="9"/>
      <c r="N52" s="9"/>
    </row>
    <row r="53" spans="1:14" ht="38.25">
      <c r="A53" s="94" t="s">
        <v>157</v>
      </c>
      <c r="B53" s="102" t="s">
        <v>98</v>
      </c>
      <c r="C53" s="60"/>
      <c r="D53" s="53" t="s">
        <v>121</v>
      </c>
      <c r="E53" s="70">
        <v>130</v>
      </c>
      <c r="F53" s="86" t="s">
        <v>32</v>
      </c>
      <c r="G53" s="78">
        <v>150</v>
      </c>
      <c r="H53" s="75">
        <f>E53*Kostenermittlung!$G$89</f>
        <v>80.55245112388918</v>
      </c>
      <c r="I53" s="88" t="s">
        <v>32</v>
      </c>
      <c r="J53" s="83">
        <f>G53*Kostenermittlung!$G$89</f>
        <v>92.94513591217984</v>
      </c>
      <c r="K53" s="134">
        <v>90</v>
      </c>
      <c r="L53" s="90">
        <v>120</v>
      </c>
      <c r="M53" s="9"/>
      <c r="N53" s="9"/>
    </row>
    <row r="54" spans="1:14" ht="12.75">
      <c r="A54" s="93"/>
      <c r="B54" s="100"/>
      <c r="C54" s="58"/>
      <c r="D54" s="46"/>
      <c r="E54" s="71"/>
      <c r="F54" s="39"/>
      <c r="G54" s="79"/>
      <c r="H54" s="76"/>
      <c r="I54" s="42"/>
      <c r="J54" s="84"/>
      <c r="K54" s="133"/>
      <c r="L54" s="129"/>
      <c r="M54" s="9"/>
      <c r="N54" s="9"/>
    </row>
    <row r="55" spans="1:14" ht="51">
      <c r="A55" s="94" t="s">
        <v>158</v>
      </c>
      <c r="B55" s="102" t="s">
        <v>99</v>
      </c>
      <c r="C55" s="60"/>
      <c r="D55" s="66" t="s">
        <v>122</v>
      </c>
      <c r="E55" s="70">
        <v>45</v>
      </c>
      <c r="F55" s="86" t="s">
        <v>32</v>
      </c>
      <c r="G55" s="78">
        <v>60</v>
      </c>
      <c r="H55" s="75">
        <f>E55*Kostenermittlung!$G$89</f>
        <v>27.883540773653948</v>
      </c>
      <c r="I55" s="88" t="s">
        <v>32</v>
      </c>
      <c r="J55" s="83">
        <f>G55*Kostenermittlung!$G$89</f>
        <v>37.17805436487193</v>
      </c>
      <c r="K55" s="134">
        <v>30</v>
      </c>
      <c r="L55" s="90">
        <v>40</v>
      </c>
      <c r="M55" s="9"/>
      <c r="N55" s="9"/>
    </row>
    <row r="56" spans="1:14" ht="12.75">
      <c r="A56" s="93"/>
      <c r="B56" s="100"/>
      <c r="C56" s="58"/>
      <c r="D56" s="46"/>
      <c r="E56" s="71"/>
      <c r="F56" s="39"/>
      <c r="G56" s="79"/>
      <c r="H56" s="76"/>
      <c r="I56" s="42"/>
      <c r="J56" s="84"/>
      <c r="K56" s="133"/>
      <c r="L56" s="129"/>
      <c r="M56" s="9"/>
      <c r="N56" s="9"/>
    </row>
    <row r="57" spans="1:14" ht="25.5">
      <c r="A57" s="94" t="s">
        <v>159</v>
      </c>
      <c r="B57" s="102" t="s">
        <v>52</v>
      </c>
      <c r="C57" s="60"/>
      <c r="D57" s="53" t="s">
        <v>117</v>
      </c>
      <c r="E57" s="70">
        <v>70</v>
      </c>
      <c r="F57" s="86" t="s">
        <v>32</v>
      </c>
      <c r="G57" s="78">
        <v>90</v>
      </c>
      <c r="H57" s="75">
        <f>E57*Kostenermittlung!$G$89</f>
        <v>43.37439675901726</v>
      </c>
      <c r="I57" s="88" t="s">
        <v>32</v>
      </c>
      <c r="J57" s="83">
        <f>G57*Kostenermittlung!$G$89</f>
        <v>55.767081547307896</v>
      </c>
      <c r="K57" s="134">
        <v>50</v>
      </c>
      <c r="L57" s="90">
        <v>50</v>
      </c>
      <c r="M57" s="9"/>
      <c r="N57" s="9"/>
    </row>
    <row r="58" spans="1:14" ht="12.75">
      <c r="A58" s="93"/>
      <c r="B58" s="100"/>
      <c r="C58" s="58"/>
      <c r="D58" s="46"/>
      <c r="E58" s="71"/>
      <c r="F58" s="39"/>
      <c r="G58" s="79"/>
      <c r="H58" s="76"/>
      <c r="I58" s="42"/>
      <c r="J58" s="84"/>
      <c r="K58" s="133"/>
      <c r="L58" s="129"/>
      <c r="M58" s="9"/>
      <c r="N58" s="9"/>
    </row>
    <row r="59" spans="1:14" ht="38.25">
      <c r="A59" s="94" t="s">
        <v>160</v>
      </c>
      <c r="B59" s="102" t="s">
        <v>100</v>
      </c>
      <c r="C59" s="60"/>
      <c r="D59" s="53" t="s">
        <v>117</v>
      </c>
      <c r="E59" s="70">
        <v>20</v>
      </c>
      <c r="F59" s="86" t="s">
        <v>32</v>
      </c>
      <c r="G59" s="78">
        <v>30</v>
      </c>
      <c r="H59" s="75">
        <f>E59*Kostenermittlung!$G$89</f>
        <v>12.392684788290644</v>
      </c>
      <c r="I59" s="88" t="s">
        <v>32</v>
      </c>
      <c r="J59" s="83">
        <f>G59*Kostenermittlung!$G$89</f>
        <v>18.589027182435967</v>
      </c>
      <c r="K59" s="134">
        <v>15</v>
      </c>
      <c r="L59" s="90">
        <v>20</v>
      </c>
      <c r="M59" s="9"/>
      <c r="N59" s="9"/>
    </row>
    <row r="60" spans="1:14" ht="12.75">
      <c r="A60" s="93"/>
      <c r="B60" s="100"/>
      <c r="C60" s="58"/>
      <c r="D60" s="46"/>
      <c r="E60" s="71"/>
      <c r="F60" s="39"/>
      <c r="G60" s="79"/>
      <c r="H60" s="76"/>
      <c r="I60" s="42"/>
      <c r="J60" s="84"/>
      <c r="K60" s="133"/>
      <c r="L60" s="129"/>
      <c r="M60" s="9"/>
      <c r="N60" s="9"/>
    </row>
    <row r="61" spans="1:14" ht="38.25">
      <c r="A61" s="111" t="s">
        <v>161</v>
      </c>
      <c r="B61" s="101" t="s">
        <v>101</v>
      </c>
      <c r="C61" s="59"/>
      <c r="D61" s="54" t="s">
        <v>117</v>
      </c>
      <c r="E61" s="112">
        <v>15</v>
      </c>
      <c r="F61" s="113" t="s">
        <v>32</v>
      </c>
      <c r="G61" s="78">
        <v>30</v>
      </c>
      <c r="H61" s="75">
        <f>E61*Kostenermittlung!$G$89</f>
        <v>9.294513591217983</v>
      </c>
      <c r="I61" s="114" t="s">
        <v>32</v>
      </c>
      <c r="J61" s="83">
        <f>G61*Kostenermittlung!$G$89</f>
        <v>18.589027182435967</v>
      </c>
      <c r="K61" s="134" t="s">
        <v>118</v>
      </c>
      <c r="L61" s="90">
        <v>20</v>
      </c>
      <c r="M61" s="9"/>
      <c r="N61" s="9"/>
    </row>
    <row r="62" spans="1:14" ht="12.75">
      <c r="A62" s="95"/>
      <c r="B62" s="106"/>
      <c r="C62" s="63"/>
      <c r="D62" s="50"/>
      <c r="E62" s="72"/>
      <c r="F62" s="43"/>
      <c r="G62" s="79"/>
      <c r="H62" s="76"/>
      <c r="I62" s="44"/>
      <c r="J62" s="84"/>
      <c r="K62" s="133"/>
      <c r="L62" s="129"/>
      <c r="M62" s="9"/>
      <c r="N62" s="9"/>
    </row>
    <row r="63" spans="1:14" ht="25.5">
      <c r="A63" s="94" t="s">
        <v>53</v>
      </c>
      <c r="B63" s="102" t="s">
        <v>102</v>
      </c>
      <c r="C63" s="60"/>
      <c r="D63" s="53" t="s">
        <v>66</v>
      </c>
      <c r="E63" s="70">
        <v>75</v>
      </c>
      <c r="F63" s="86" t="s">
        <v>32</v>
      </c>
      <c r="G63" s="78">
        <v>90</v>
      </c>
      <c r="H63" s="75">
        <f>E63*Kostenermittlung!$G$89</f>
        <v>46.47256795608992</v>
      </c>
      <c r="I63" s="88" t="s">
        <v>32</v>
      </c>
      <c r="J63" s="83">
        <f>G63*Kostenermittlung!$G$89</f>
        <v>55.767081547307896</v>
      </c>
      <c r="K63" s="136">
        <v>50</v>
      </c>
      <c r="L63" s="90">
        <v>68</v>
      </c>
      <c r="M63" s="9"/>
      <c r="N63" s="9"/>
    </row>
    <row r="64" spans="1:14" ht="12.75">
      <c r="A64" s="93"/>
      <c r="B64" s="103"/>
      <c r="C64" s="61"/>
      <c r="D64" s="47"/>
      <c r="E64" s="71"/>
      <c r="F64" s="39"/>
      <c r="G64" s="79"/>
      <c r="H64" s="76"/>
      <c r="I64" s="42"/>
      <c r="J64" s="84"/>
      <c r="K64" s="133"/>
      <c r="L64" s="129"/>
      <c r="M64" s="9"/>
      <c r="N64" s="9"/>
    </row>
    <row r="65" spans="1:14" ht="76.5">
      <c r="A65" s="94" t="s">
        <v>54</v>
      </c>
      <c r="B65" s="102" t="s">
        <v>103</v>
      </c>
      <c r="C65" s="60"/>
      <c r="D65" s="53"/>
      <c r="E65" s="70">
        <v>150</v>
      </c>
      <c r="F65" s="86" t="s">
        <v>32</v>
      </c>
      <c r="G65" s="78">
        <v>300</v>
      </c>
      <c r="H65" s="75">
        <f>E65*Kostenermittlung!$G$89</f>
        <v>92.94513591217984</v>
      </c>
      <c r="I65" s="88" t="s">
        <v>32</v>
      </c>
      <c r="J65" s="83">
        <f>G65*Kostenermittlung!$G$89</f>
        <v>185.89027182435967</v>
      </c>
      <c r="K65" s="136" t="s">
        <v>142</v>
      </c>
      <c r="L65" s="90" t="s">
        <v>125</v>
      </c>
      <c r="M65" s="9"/>
      <c r="N65" s="9"/>
    </row>
    <row r="66" spans="1:14" ht="12.75">
      <c r="A66" s="95"/>
      <c r="B66" s="106"/>
      <c r="C66" s="63"/>
      <c r="D66" s="50"/>
      <c r="E66" s="72"/>
      <c r="F66" s="43"/>
      <c r="G66" s="79"/>
      <c r="H66" s="76"/>
      <c r="I66" s="44"/>
      <c r="J66" s="84"/>
      <c r="K66" s="133"/>
      <c r="L66" s="129"/>
      <c r="M66" s="9"/>
      <c r="N66" s="9"/>
    </row>
    <row r="67" spans="1:14" ht="63.75">
      <c r="A67" s="94" t="s">
        <v>55</v>
      </c>
      <c r="B67" s="102" t="s">
        <v>104</v>
      </c>
      <c r="C67" s="60"/>
      <c r="D67" s="53"/>
      <c r="E67" s="70">
        <v>150</v>
      </c>
      <c r="F67" s="86" t="s">
        <v>32</v>
      </c>
      <c r="G67" s="78">
        <v>300</v>
      </c>
      <c r="H67" s="75">
        <f>E67*Kostenermittlung!$G$89</f>
        <v>92.94513591217984</v>
      </c>
      <c r="I67" s="88" t="s">
        <v>32</v>
      </c>
      <c r="J67" s="83">
        <f>G67*Kostenermittlung!$G$89</f>
        <v>185.89027182435967</v>
      </c>
      <c r="K67" s="136" t="s">
        <v>143</v>
      </c>
      <c r="L67" s="90" t="s">
        <v>125</v>
      </c>
      <c r="M67" s="9"/>
      <c r="N67" s="9"/>
    </row>
    <row r="68" spans="1:14" ht="12.75">
      <c r="A68" s="93"/>
      <c r="B68" s="100"/>
      <c r="C68" s="58"/>
      <c r="D68" s="46"/>
      <c r="E68" s="71"/>
      <c r="F68" s="39"/>
      <c r="G68" s="79"/>
      <c r="H68" s="76"/>
      <c r="I68" s="42"/>
      <c r="J68" s="84"/>
      <c r="K68" s="133"/>
      <c r="L68" s="129"/>
      <c r="M68" s="9"/>
      <c r="N68" s="9"/>
    </row>
    <row r="69" spans="1:14" ht="25.5">
      <c r="A69" s="94" t="s">
        <v>56</v>
      </c>
      <c r="B69" s="102" t="s">
        <v>105</v>
      </c>
      <c r="C69" s="60"/>
      <c r="D69" s="66" t="s">
        <v>123</v>
      </c>
      <c r="E69" s="70">
        <v>180</v>
      </c>
      <c r="F69" s="86" t="s">
        <v>32</v>
      </c>
      <c r="G69" s="78">
        <v>300</v>
      </c>
      <c r="H69" s="75">
        <f>E69*Kostenermittlung!$G$89</f>
        <v>111.53416309461579</v>
      </c>
      <c r="I69" s="88" t="s">
        <v>32</v>
      </c>
      <c r="J69" s="83">
        <f>G69*Kostenermittlung!$G$89</f>
        <v>185.89027182435967</v>
      </c>
      <c r="K69" s="134">
        <v>150</v>
      </c>
      <c r="L69" s="90" t="s">
        <v>130</v>
      </c>
      <c r="M69" s="9"/>
      <c r="N69" s="9"/>
    </row>
    <row r="70" spans="1:14" ht="12.75">
      <c r="A70" s="93"/>
      <c r="B70" s="100"/>
      <c r="C70" s="58"/>
      <c r="D70" s="46"/>
      <c r="E70" s="71"/>
      <c r="F70" s="39"/>
      <c r="G70" s="79"/>
      <c r="H70" s="76"/>
      <c r="I70" s="42"/>
      <c r="J70" s="84"/>
      <c r="K70" s="133"/>
      <c r="L70" s="129"/>
      <c r="M70" s="9"/>
      <c r="N70" s="9"/>
    </row>
    <row r="71" spans="1:14" ht="38.25">
      <c r="A71" s="94" t="s">
        <v>170</v>
      </c>
      <c r="B71" s="102" t="s">
        <v>106</v>
      </c>
      <c r="C71" s="60"/>
      <c r="D71" s="66" t="s">
        <v>123</v>
      </c>
      <c r="E71" s="70">
        <v>40</v>
      </c>
      <c r="F71" s="86" t="s">
        <v>32</v>
      </c>
      <c r="G71" s="78">
        <v>90</v>
      </c>
      <c r="H71" s="75">
        <f>E71*Kostenermittlung!$G$89</f>
        <v>24.78536957658129</v>
      </c>
      <c r="I71" s="88" t="s">
        <v>32</v>
      </c>
      <c r="J71" s="83">
        <f>G71*Kostenermittlung!$G$89</f>
        <v>55.767081547307896</v>
      </c>
      <c r="K71" s="136">
        <v>50</v>
      </c>
      <c r="L71" s="90">
        <v>68</v>
      </c>
      <c r="M71" s="9"/>
      <c r="N71" s="9"/>
    </row>
    <row r="72" spans="1:14" ht="12.75">
      <c r="A72" s="93"/>
      <c r="B72" s="103"/>
      <c r="C72" s="61"/>
      <c r="D72" s="47"/>
      <c r="E72" s="71"/>
      <c r="F72" s="39"/>
      <c r="G72" s="79"/>
      <c r="H72" s="76"/>
      <c r="I72" s="42"/>
      <c r="J72" s="84"/>
      <c r="K72" s="133"/>
      <c r="L72" s="129"/>
      <c r="M72" s="9"/>
      <c r="N72" s="9"/>
    </row>
    <row r="73" spans="1:14" ht="63.75">
      <c r="A73" s="94" t="s">
        <v>57</v>
      </c>
      <c r="B73" s="101" t="s">
        <v>107</v>
      </c>
      <c r="C73" s="59"/>
      <c r="D73" s="55" t="s">
        <v>123</v>
      </c>
      <c r="E73" s="70">
        <v>60</v>
      </c>
      <c r="F73" s="86" t="s">
        <v>32</v>
      </c>
      <c r="G73" s="78">
        <v>240</v>
      </c>
      <c r="H73" s="75">
        <f>E73*Kostenermittlung!$G$89</f>
        <v>37.17805436487193</v>
      </c>
      <c r="I73" s="88" t="s">
        <v>32</v>
      </c>
      <c r="J73" s="83">
        <f>G73*Kostenermittlung!$G$89</f>
        <v>148.71221745948773</v>
      </c>
      <c r="K73" s="136" t="s">
        <v>144</v>
      </c>
      <c r="L73" s="90" t="s">
        <v>126</v>
      </c>
      <c r="M73" s="9"/>
      <c r="N73" s="9"/>
    </row>
    <row r="74" spans="1:14" ht="12.75">
      <c r="A74" s="93"/>
      <c r="B74" s="100"/>
      <c r="C74" s="58"/>
      <c r="D74" s="46"/>
      <c r="E74" s="71"/>
      <c r="F74" s="39"/>
      <c r="G74" s="79"/>
      <c r="H74" s="76"/>
      <c r="I74" s="42"/>
      <c r="J74" s="84"/>
      <c r="K74" s="133"/>
      <c r="L74" s="129"/>
      <c r="M74" s="9"/>
      <c r="N74" s="9"/>
    </row>
    <row r="75" spans="1:14" ht="25.5">
      <c r="A75" s="94" t="s">
        <v>169</v>
      </c>
      <c r="B75" s="101" t="s">
        <v>108</v>
      </c>
      <c r="C75" s="59"/>
      <c r="D75" s="66" t="s">
        <v>123</v>
      </c>
      <c r="E75" s="70">
        <v>45</v>
      </c>
      <c r="F75" s="86" t="s">
        <v>32</v>
      </c>
      <c r="G75" s="78">
        <v>60</v>
      </c>
      <c r="H75" s="75">
        <f>E75*Kostenermittlung!$G$89</f>
        <v>27.883540773653948</v>
      </c>
      <c r="I75" s="88" t="s">
        <v>32</v>
      </c>
      <c r="J75" s="83">
        <f>G75*Kostenermittlung!$G$89</f>
        <v>37.17805436487193</v>
      </c>
      <c r="K75" s="134">
        <v>30</v>
      </c>
      <c r="L75" s="90">
        <v>30</v>
      </c>
      <c r="M75" s="9"/>
      <c r="N75" s="9"/>
    </row>
    <row r="76" spans="1:14" ht="12.75">
      <c r="A76" s="93" t="s">
        <v>58</v>
      </c>
      <c r="B76" s="100"/>
      <c r="C76" s="58"/>
      <c r="D76" s="46"/>
      <c r="E76" s="71"/>
      <c r="F76" s="39"/>
      <c r="G76" s="79"/>
      <c r="H76" s="76"/>
      <c r="I76" s="42"/>
      <c r="J76" s="84"/>
      <c r="K76" s="133"/>
      <c r="L76" s="129"/>
      <c r="M76" s="9"/>
      <c r="N76" s="9"/>
    </row>
    <row r="77" spans="1:14" ht="38.25">
      <c r="A77" s="94" t="s">
        <v>168</v>
      </c>
      <c r="B77" s="102" t="s">
        <v>109</v>
      </c>
      <c r="C77" s="60"/>
      <c r="D77" s="53"/>
      <c r="E77" s="70"/>
      <c r="F77" s="86"/>
      <c r="G77" s="78"/>
      <c r="H77" s="75"/>
      <c r="I77" s="88"/>
      <c r="J77" s="83"/>
      <c r="K77" s="134"/>
      <c r="L77" s="90"/>
      <c r="M77" s="9"/>
      <c r="N77" s="9"/>
    </row>
    <row r="78" spans="1:14" ht="12.75">
      <c r="A78" s="93"/>
      <c r="B78" s="103"/>
      <c r="C78" s="61"/>
      <c r="D78" s="47"/>
      <c r="E78" s="71"/>
      <c r="F78" s="39"/>
      <c r="G78" s="79"/>
      <c r="H78" s="76"/>
      <c r="I78" s="42"/>
      <c r="J78" s="84"/>
      <c r="K78" s="133"/>
      <c r="L78" s="129"/>
      <c r="M78" s="9"/>
      <c r="N78" s="9"/>
    </row>
    <row r="79" spans="1:14" ht="63.75">
      <c r="A79" s="94"/>
      <c r="B79" s="115" t="s">
        <v>110</v>
      </c>
      <c r="C79" s="116"/>
      <c r="D79" s="127" t="s">
        <v>117</v>
      </c>
      <c r="E79" s="70">
        <v>25</v>
      </c>
      <c r="F79" s="86" t="s">
        <v>32</v>
      </c>
      <c r="G79" s="78">
        <v>45</v>
      </c>
      <c r="H79" s="75">
        <f>E79*Kostenermittlung!$G$89</f>
        <v>15.490855985363305</v>
      </c>
      <c r="I79" s="88" t="s">
        <v>32</v>
      </c>
      <c r="J79" s="83">
        <f>G79*Kostenermittlung!$G$89</f>
        <v>27.883540773653948</v>
      </c>
      <c r="K79" s="134">
        <v>25</v>
      </c>
      <c r="L79" s="90">
        <v>34</v>
      </c>
      <c r="M79" s="9"/>
      <c r="N79" s="9"/>
    </row>
    <row r="80" spans="1:14" ht="12.75">
      <c r="A80" s="95"/>
      <c r="B80" s="108"/>
      <c r="C80" s="65"/>
      <c r="D80" s="126"/>
      <c r="E80" s="71"/>
      <c r="F80" s="39"/>
      <c r="G80" s="79"/>
      <c r="H80" s="76"/>
      <c r="I80" s="42"/>
      <c r="J80" s="84"/>
      <c r="K80" s="133"/>
      <c r="L80" s="129"/>
      <c r="M80" s="9"/>
      <c r="N80" s="9"/>
    </row>
    <row r="81" spans="1:14" ht="38.25">
      <c r="A81" s="94"/>
      <c r="B81" s="115" t="s">
        <v>62</v>
      </c>
      <c r="C81" s="116"/>
      <c r="D81" s="127" t="s">
        <v>117</v>
      </c>
      <c r="E81" s="70">
        <v>25</v>
      </c>
      <c r="F81" s="86" t="s">
        <v>32</v>
      </c>
      <c r="G81" s="78">
        <v>45</v>
      </c>
      <c r="H81" s="75">
        <f>E81*Kostenermittlung!$G$89</f>
        <v>15.490855985363305</v>
      </c>
      <c r="I81" s="88" t="s">
        <v>32</v>
      </c>
      <c r="J81" s="83">
        <f>G81*Kostenermittlung!$G$89</f>
        <v>27.883540773653948</v>
      </c>
      <c r="K81" s="134">
        <v>25</v>
      </c>
      <c r="L81" s="90">
        <v>34</v>
      </c>
      <c r="M81" s="9"/>
      <c r="N81" s="9"/>
    </row>
    <row r="82" spans="1:14" ht="12.75">
      <c r="A82" s="93"/>
      <c r="B82" s="107"/>
      <c r="C82" s="64"/>
      <c r="D82" s="126"/>
      <c r="E82" s="71"/>
      <c r="F82" s="39"/>
      <c r="G82" s="79"/>
      <c r="H82" s="76"/>
      <c r="I82" s="42"/>
      <c r="J82" s="84"/>
      <c r="K82" s="133"/>
      <c r="L82" s="129"/>
      <c r="M82" s="9"/>
      <c r="N82" s="9"/>
    </row>
    <row r="83" spans="1:14" ht="51">
      <c r="A83" s="94"/>
      <c r="B83" s="115" t="s">
        <v>111</v>
      </c>
      <c r="C83" s="116"/>
      <c r="D83" s="127" t="s">
        <v>117</v>
      </c>
      <c r="E83" s="70">
        <v>25</v>
      </c>
      <c r="F83" s="86" t="s">
        <v>32</v>
      </c>
      <c r="G83" s="78">
        <v>45</v>
      </c>
      <c r="H83" s="75">
        <f>E83*Kostenermittlung!$G$89</f>
        <v>15.490855985363305</v>
      </c>
      <c r="I83" s="88" t="s">
        <v>32</v>
      </c>
      <c r="J83" s="83">
        <f>G83*Kostenermittlung!$G$89</f>
        <v>27.883540773653948</v>
      </c>
      <c r="K83" s="134">
        <v>25</v>
      </c>
      <c r="L83" s="90">
        <v>34</v>
      </c>
      <c r="M83" s="9"/>
      <c r="N83" s="9"/>
    </row>
    <row r="84" spans="1:14" ht="12.75">
      <c r="A84" s="93"/>
      <c r="B84" s="100"/>
      <c r="C84" s="58"/>
      <c r="D84" s="46"/>
      <c r="E84" s="71"/>
      <c r="F84" s="39"/>
      <c r="G84" s="79"/>
      <c r="H84" s="76"/>
      <c r="I84" s="42"/>
      <c r="J84" s="84"/>
      <c r="K84" s="133"/>
      <c r="L84" s="129"/>
      <c r="M84" s="9"/>
      <c r="N84" s="9"/>
    </row>
    <row r="85" spans="1:14" ht="63.75">
      <c r="A85" s="94" t="s">
        <v>167</v>
      </c>
      <c r="B85" s="101" t="s">
        <v>112</v>
      </c>
      <c r="C85" s="59"/>
      <c r="D85" s="53" t="s">
        <v>67</v>
      </c>
      <c r="E85" s="70">
        <v>250</v>
      </c>
      <c r="F85" s="86" t="s">
        <v>32</v>
      </c>
      <c r="G85" s="78">
        <v>500</v>
      </c>
      <c r="H85" s="75">
        <f>E85*Kostenermittlung!$G$89</f>
        <v>154.90855985363305</v>
      </c>
      <c r="I85" s="88" t="s">
        <v>32</v>
      </c>
      <c r="J85" s="83">
        <f>G85*Kostenermittlung!$G$89</f>
        <v>309.8171197072661</v>
      </c>
      <c r="K85" s="136" t="s">
        <v>145</v>
      </c>
      <c r="L85" s="90" t="s">
        <v>134</v>
      </c>
      <c r="M85" s="9"/>
      <c r="N85" s="9"/>
    </row>
    <row r="86" spans="1:14" ht="12.75">
      <c r="A86" s="93"/>
      <c r="B86" s="100"/>
      <c r="C86" s="58"/>
      <c r="D86" s="46"/>
      <c r="E86" s="71"/>
      <c r="F86" s="39"/>
      <c r="G86" s="79"/>
      <c r="H86" s="76"/>
      <c r="I86" s="42"/>
      <c r="J86" s="84"/>
      <c r="K86" s="133"/>
      <c r="L86" s="129"/>
      <c r="M86" s="9"/>
      <c r="N86" s="9"/>
    </row>
    <row r="87" spans="1:14" ht="76.5">
      <c r="A87" s="94" t="s">
        <v>166</v>
      </c>
      <c r="B87" s="101" t="s">
        <v>113</v>
      </c>
      <c r="C87" s="59"/>
      <c r="D87" s="54" t="s">
        <v>67</v>
      </c>
      <c r="E87" s="70">
        <v>250</v>
      </c>
      <c r="F87" s="86" t="s">
        <v>32</v>
      </c>
      <c r="G87" s="78">
        <v>500</v>
      </c>
      <c r="H87" s="75">
        <f>E87*Kostenermittlung!$G$89</f>
        <v>154.90855985363305</v>
      </c>
      <c r="I87" s="88" t="s">
        <v>32</v>
      </c>
      <c r="J87" s="83">
        <f>G87*Kostenermittlung!$G$89</f>
        <v>309.8171197072661</v>
      </c>
      <c r="K87" s="136" t="s">
        <v>146</v>
      </c>
      <c r="L87" s="90" t="s">
        <v>133</v>
      </c>
      <c r="M87" s="9"/>
      <c r="N87" s="9"/>
    </row>
    <row r="88" spans="1:14" ht="12.75">
      <c r="A88" s="95"/>
      <c r="B88" s="106"/>
      <c r="C88" s="63"/>
      <c r="D88" s="50"/>
      <c r="E88" s="72"/>
      <c r="F88" s="43"/>
      <c r="G88" s="79"/>
      <c r="H88" s="76"/>
      <c r="I88" s="44"/>
      <c r="J88" s="84"/>
      <c r="K88" s="133"/>
      <c r="L88" s="129"/>
      <c r="M88" s="9"/>
      <c r="N88" s="9"/>
    </row>
    <row r="89" spans="1:14" ht="25.5">
      <c r="A89" s="94" t="s">
        <v>165</v>
      </c>
      <c r="B89" s="102" t="s">
        <v>59</v>
      </c>
      <c r="C89" s="60"/>
      <c r="D89" s="53"/>
      <c r="E89" s="70">
        <v>25</v>
      </c>
      <c r="F89" s="86" t="s">
        <v>32</v>
      </c>
      <c r="G89" s="117">
        <v>45</v>
      </c>
      <c r="H89" s="75">
        <f>E89*Kostenermittlung!$G$89</f>
        <v>15.490855985363305</v>
      </c>
      <c r="I89" s="88" t="s">
        <v>32</v>
      </c>
      <c r="J89" s="83">
        <f>G89*Kostenermittlung!$G$89</f>
        <v>27.883540773653948</v>
      </c>
      <c r="K89" s="134">
        <v>25</v>
      </c>
      <c r="L89" s="90"/>
      <c r="M89" s="9"/>
      <c r="N89" s="9"/>
    </row>
    <row r="90" spans="1:14" ht="12.75">
      <c r="A90" s="95"/>
      <c r="B90" s="106"/>
      <c r="C90" s="63"/>
      <c r="D90" s="50"/>
      <c r="E90" s="72"/>
      <c r="F90" s="43"/>
      <c r="G90" s="79"/>
      <c r="H90" s="76"/>
      <c r="I90" s="44"/>
      <c r="J90" s="84"/>
      <c r="K90" s="133"/>
      <c r="L90" s="129"/>
      <c r="M90" s="9"/>
      <c r="N90" s="9"/>
    </row>
    <row r="91" spans="1:14" ht="25.5">
      <c r="A91" s="94" t="s">
        <v>164</v>
      </c>
      <c r="B91" s="102" t="s">
        <v>60</v>
      </c>
      <c r="C91" s="60"/>
      <c r="D91" s="53"/>
      <c r="E91" s="70">
        <v>30</v>
      </c>
      <c r="F91" s="86" t="s">
        <v>32</v>
      </c>
      <c r="G91" s="78">
        <v>210</v>
      </c>
      <c r="H91" s="75">
        <f>E91*Kostenermittlung!$G$89</f>
        <v>18.589027182435967</v>
      </c>
      <c r="I91" s="88"/>
      <c r="J91" s="83">
        <f>G91*Kostenermittlung!$G$89</f>
        <v>130.12319027705178</v>
      </c>
      <c r="K91" s="136" t="s">
        <v>172</v>
      </c>
      <c r="L91" s="90"/>
      <c r="M91" s="9"/>
      <c r="N91" s="9"/>
    </row>
    <row r="92" spans="1:14" ht="12.75">
      <c r="A92" s="93"/>
      <c r="B92" s="100"/>
      <c r="C92" s="58"/>
      <c r="D92" s="46"/>
      <c r="E92" s="71" t="s">
        <v>173</v>
      </c>
      <c r="F92" s="39"/>
      <c r="G92" s="79" t="s">
        <v>174</v>
      </c>
      <c r="H92" s="76"/>
      <c r="I92" s="42"/>
      <c r="J92" s="84"/>
      <c r="K92" s="133"/>
      <c r="L92" s="129"/>
      <c r="M92" s="9"/>
      <c r="N92" s="9"/>
    </row>
    <row r="93" spans="1:14" ht="38.25">
      <c r="A93" s="94" t="s">
        <v>163</v>
      </c>
      <c r="B93" s="102" t="s">
        <v>115</v>
      </c>
      <c r="C93" s="60"/>
      <c r="D93" s="53"/>
      <c r="E93" s="118">
        <v>10</v>
      </c>
      <c r="F93" s="119" t="s">
        <v>32</v>
      </c>
      <c r="G93" s="78">
        <v>30</v>
      </c>
      <c r="H93" s="75">
        <f>E93*Kostenermittlung!$G$89</f>
        <v>6.196342394145322</v>
      </c>
      <c r="I93" s="120" t="s">
        <v>32</v>
      </c>
      <c r="J93" s="83">
        <f>G93*Kostenermittlung!$G$89</f>
        <v>18.589027182435967</v>
      </c>
      <c r="K93" s="134">
        <v>15</v>
      </c>
      <c r="L93" s="90" t="s">
        <v>32</v>
      </c>
      <c r="M93" s="9"/>
      <c r="N93" s="9"/>
    </row>
    <row r="94" spans="1:14" ht="12.75">
      <c r="A94" s="93"/>
      <c r="B94" s="100"/>
      <c r="C94" s="58"/>
      <c r="D94" s="46"/>
      <c r="E94" s="71"/>
      <c r="F94" s="39"/>
      <c r="G94" s="80"/>
      <c r="H94" s="76"/>
      <c r="I94" s="42"/>
      <c r="J94" s="84"/>
      <c r="K94" s="133"/>
      <c r="L94" s="129"/>
      <c r="M94" s="9"/>
      <c r="N94" s="9"/>
    </row>
    <row r="95" spans="1:14" ht="38.25">
      <c r="A95" s="94" t="s">
        <v>61</v>
      </c>
      <c r="B95" s="102" t="s">
        <v>114</v>
      </c>
      <c r="C95" s="60"/>
      <c r="D95" s="53"/>
      <c r="E95" s="70">
        <v>20</v>
      </c>
      <c r="F95" s="86" t="s">
        <v>32</v>
      </c>
      <c r="G95" s="78">
        <v>30</v>
      </c>
      <c r="H95" s="75">
        <f>E95*Kostenermittlung!$G$89</f>
        <v>12.392684788290644</v>
      </c>
      <c r="I95" s="88" t="s">
        <v>32</v>
      </c>
      <c r="J95" s="83">
        <f>G95*Kostenermittlung!$G$89</f>
        <v>18.589027182435967</v>
      </c>
      <c r="K95" s="134">
        <v>15</v>
      </c>
      <c r="L95" s="90" t="s">
        <v>132</v>
      </c>
      <c r="M95" s="9"/>
      <c r="N95" s="9"/>
    </row>
    <row r="96" spans="1:14" ht="12.75">
      <c r="A96" s="93"/>
      <c r="B96" s="100"/>
      <c r="C96" s="58"/>
      <c r="D96" s="46"/>
      <c r="E96" s="71"/>
      <c r="F96" s="39"/>
      <c r="G96" s="79"/>
      <c r="H96" s="76"/>
      <c r="I96" s="42"/>
      <c r="J96" s="84"/>
      <c r="K96" s="133"/>
      <c r="L96" s="129"/>
      <c r="M96" s="9"/>
      <c r="N96" s="9"/>
    </row>
    <row r="97" spans="1:14" ht="76.5">
      <c r="A97" s="94" t="s">
        <v>162</v>
      </c>
      <c r="B97" s="102" t="s">
        <v>116</v>
      </c>
      <c r="C97" s="60"/>
      <c r="D97" s="66" t="s">
        <v>123</v>
      </c>
      <c r="E97" s="70">
        <v>30</v>
      </c>
      <c r="F97" s="86" t="s">
        <v>32</v>
      </c>
      <c r="G97" s="78">
        <v>700</v>
      </c>
      <c r="H97" s="75">
        <f>E97*Kostenermittlung!$G$89</f>
        <v>18.589027182435967</v>
      </c>
      <c r="I97" s="88" t="s">
        <v>32</v>
      </c>
      <c r="J97" s="83">
        <f>G97*Kostenermittlung!$G$89</f>
        <v>433.74396759017253</v>
      </c>
      <c r="K97" s="136" t="s">
        <v>147</v>
      </c>
      <c r="L97" s="90" t="s">
        <v>131</v>
      </c>
      <c r="M97" s="9"/>
      <c r="N97" s="9"/>
    </row>
    <row r="98" spans="1:14" ht="12.75">
      <c r="A98" s="93"/>
      <c r="B98" s="103"/>
      <c r="C98" s="61"/>
      <c r="D98" s="47"/>
      <c r="E98" s="71"/>
      <c r="F98" s="39"/>
      <c r="G98" s="79"/>
      <c r="H98" s="76"/>
      <c r="I98" s="42"/>
      <c r="J98" s="84"/>
      <c r="K98" s="133"/>
      <c r="L98" s="129"/>
      <c r="M98" s="9"/>
      <c r="N98" s="9"/>
    </row>
    <row r="99" spans="1:14" ht="12.75">
      <c r="A99" s="121"/>
      <c r="B99" s="122"/>
      <c r="C99" s="123"/>
      <c r="D99" s="86"/>
      <c r="E99" s="124"/>
      <c r="F99" s="86"/>
      <c r="G99" s="125"/>
      <c r="H99" s="124"/>
      <c r="I99" s="86"/>
      <c r="J99" s="125"/>
      <c r="K99" s="137"/>
      <c r="L99" s="130"/>
      <c r="M99" s="9"/>
      <c r="N99" s="9"/>
    </row>
    <row r="100" spans="1:14" ht="12.75">
      <c r="A100" s="96"/>
      <c r="B100" s="109"/>
      <c r="C100" s="37"/>
      <c r="D100" s="34"/>
      <c r="E100" s="33"/>
      <c r="F100" s="34"/>
      <c r="G100" s="32"/>
      <c r="H100" s="33"/>
      <c r="I100" s="34"/>
      <c r="J100" s="32"/>
      <c r="L100" s="38"/>
      <c r="M100" s="9"/>
      <c r="N100" s="9"/>
    </row>
    <row r="101" spans="1:14" ht="12.75">
      <c r="A101" s="96"/>
      <c r="B101" s="109"/>
      <c r="C101" s="37"/>
      <c r="D101" s="34"/>
      <c r="E101" s="33"/>
      <c r="F101" s="34"/>
      <c r="G101" s="32"/>
      <c r="H101" s="33"/>
      <c r="I101" s="34"/>
      <c r="J101" s="32"/>
      <c r="L101" s="38"/>
      <c r="M101" s="9"/>
      <c r="N101" s="9"/>
    </row>
    <row r="102" spans="1:14" ht="12.75">
      <c r="A102" s="96"/>
      <c r="B102" s="109"/>
      <c r="C102" s="37"/>
      <c r="D102" s="34"/>
      <c r="E102" s="33"/>
      <c r="F102" s="34"/>
      <c r="G102" s="32"/>
      <c r="H102" s="33"/>
      <c r="I102" s="34"/>
      <c r="J102" s="32"/>
      <c r="L102" s="38"/>
      <c r="M102" s="9"/>
      <c r="N102" s="9"/>
    </row>
    <row r="103" spans="1:14" ht="12.75">
      <c r="A103" s="96"/>
      <c r="B103" s="109"/>
      <c r="C103" s="37"/>
      <c r="D103" s="34"/>
      <c r="E103" s="33"/>
      <c r="F103" s="34"/>
      <c r="G103" s="32"/>
      <c r="H103" s="33"/>
      <c r="I103" s="34"/>
      <c r="J103" s="32"/>
      <c r="L103" s="38"/>
      <c r="M103" s="9"/>
      <c r="N103" s="9"/>
    </row>
    <row r="104" spans="1:14" ht="12.75">
      <c r="A104" s="96"/>
      <c r="B104" s="109"/>
      <c r="C104" s="37"/>
      <c r="D104" s="34"/>
      <c r="E104" s="33"/>
      <c r="F104" s="34"/>
      <c r="G104" s="32"/>
      <c r="H104" s="33"/>
      <c r="I104" s="34"/>
      <c r="J104" s="32"/>
      <c r="L104" s="38"/>
      <c r="M104" s="9"/>
      <c r="N104" s="9"/>
    </row>
    <row r="105" spans="1:14" ht="12.75">
      <c r="A105" s="96"/>
      <c r="B105" s="109"/>
      <c r="C105" s="37"/>
      <c r="D105" s="34"/>
      <c r="E105" s="33"/>
      <c r="F105" s="34"/>
      <c r="G105" s="32"/>
      <c r="H105" s="33"/>
      <c r="I105" s="34"/>
      <c r="J105" s="32"/>
      <c r="L105" s="38"/>
      <c r="M105" s="9"/>
      <c r="N105" s="9"/>
    </row>
    <row r="106" spans="1:14" ht="12.75">
      <c r="A106" s="96"/>
      <c r="B106" s="109"/>
      <c r="C106" s="37"/>
      <c r="D106" s="34"/>
      <c r="E106" s="33"/>
      <c r="F106" s="34"/>
      <c r="G106" s="32"/>
      <c r="H106" s="33"/>
      <c r="I106" s="34"/>
      <c r="J106" s="32"/>
      <c r="L106" s="38"/>
      <c r="M106" s="9"/>
      <c r="N106" s="9"/>
    </row>
    <row r="107" spans="1:14" ht="12.75">
      <c r="A107" s="96"/>
      <c r="B107" s="109"/>
      <c r="C107" s="37"/>
      <c r="D107" s="34"/>
      <c r="E107" s="33"/>
      <c r="F107" s="34"/>
      <c r="G107" s="32"/>
      <c r="H107" s="33"/>
      <c r="I107" s="34"/>
      <c r="J107" s="32"/>
      <c r="L107" s="38"/>
      <c r="M107" s="9"/>
      <c r="N107" s="9"/>
    </row>
    <row r="108" spans="1:14" ht="12.75">
      <c r="A108" s="96"/>
      <c r="B108" s="109"/>
      <c r="C108" s="37"/>
      <c r="D108" s="34"/>
      <c r="E108" s="33"/>
      <c r="F108" s="34"/>
      <c r="G108" s="32"/>
      <c r="H108" s="33"/>
      <c r="I108" s="34"/>
      <c r="J108" s="32"/>
      <c r="L108" s="38"/>
      <c r="M108" s="9"/>
      <c r="N108" s="9"/>
    </row>
    <row r="109" spans="1:14" ht="12.75">
      <c r="A109" s="96"/>
      <c r="B109" s="109"/>
      <c r="C109" s="37"/>
      <c r="D109" s="34"/>
      <c r="E109" s="33"/>
      <c r="F109" s="34"/>
      <c r="G109" s="32"/>
      <c r="H109" s="33"/>
      <c r="I109" s="34"/>
      <c r="J109" s="32"/>
      <c r="L109" s="38"/>
      <c r="M109" s="9"/>
      <c r="N109" s="9"/>
    </row>
    <row r="110" spans="1:14" ht="12.75">
      <c r="A110" s="96"/>
      <c r="B110" s="109"/>
      <c r="C110" s="37"/>
      <c r="D110" s="34"/>
      <c r="E110" s="33"/>
      <c r="F110" s="34"/>
      <c r="G110" s="32"/>
      <c r="H110" s="33"/>
      <c r="I110" s="34"/>
      <c r="J110" s="32"/>
      <c r="L110" s="38"/>
      <c r="M110" s="9"/>
      <c r="N110" s="9"/>
    </row>
    <row r="111" spans="1:14" ht="12.75">
      <c r="A111" s="96"/>
      <c r="B111" s="109"/>
      <c r="C111" s="37"/>
      <c r="D111" s="34"/>
      <c r="E111" s="33"/>
      <c r="F111" s="34"/>
      <c r="G111" s="32"/>
      <c r="H111" s="33"/>
      <c r="I111" s="34"/>
      <c r="J111" s="32"/>
      <c r="L111" s="38"/>
      <c r="M111" s="9"/>
      <c r="N111" s="9"/>
    </row>
    <row r="112" spans="1:14" ht="12.75">
      <c r="A112" s="96"/>
      <c r="B112" s="109"/>
      <c r="C112" s="37"/>
      <c r="D112" s="34"/>
      <c r="E112" s="33"/>
      <c r="F112" s="34"/>
      <c r="G112" s="32"/>
      <c r="H112" s="33"/>
      <c r="I112" s="34"/>
      <c r="J112" s="32"/>
      <c r="L112" s="38"/>
      <c r="M112" s="9"/>
      <c r="N112" s="9"/>
    </row>
    <row r="113" spans="1:14" ht="12.75">
      <c r="A113" s="96"/>
      <c r="B113" s="109"/>
      <c r="C113" s="37"/>
      <c r="D113" s="34"/>
      <c r="E113" s="33"/>
      <c r="F113" s="34"/>
      <c r="G113" s="32"/>
      <c r="H113" s="33"/>
      <c r="I113" s="34"/>
      <c r="J113" s="32"/>
      <c r="L113" s="38"/>
      <c r="M113" s="9"/>
      <c r="N113" s="9"/>
    </row>
    <row r="114" spans="1:14" ht="12.75">
      <c r="A114" s="96"/>
      <c r="B114" s="109"/>
      <c r="C114" s="37"/>
      <c r="D114" s="34"/>
      <c r="E114" s="33"/>
      <c r="F114" s="34"/>
      <c r="G114" s="32"/>
      <c r="H114" s="33"/>
      <c r="I114" s="34"/>
      <c r="J114" s="32"/>
      <c r="L114" s="38"/>
      <c r="M114" s="9"/>
      <c r="N114" s="9"/>
    </row>
    <row r="115" spans="1:14" ht="12.75">
      <c r="A115" s="96"/>
      <c r="B115" s="109"/>
      <c r="C115" s="37"/>
      <c r="D115" s="34"/>
      <c r="E115" s="33"/>
      <c r="F115" s="34"/>
      <c r="G115" s="32"/>
      <c r="H115" s="33"/>
      <c r="I115" s="34"/>
      <c r="J115" s="32"/>
      <c r="L115" s="38"/>
      <c r="M115" s="9"/>
      <c r="N115" s="9"/>
    </row>
    <row r="116" spans="1:14" ht="12.75">
      <c r="A116" s="96"/>
      <c r="B116" s="109"/>
      <c r="C116" s="37"/>
      <c r="D116" s="34"/>
      <c r="E116" s="33"/>
      <c r="F116" s="34"/>
      <c r="G116" s="32"/>
      <c r="H116" s="33"/>
      <c r="I116" s="34"/>
      <c r="J116" s="32"/>
      <c r="L116" s="38"/>
      <c r="M116" s="9"/>
      <c r="N116" s="9"/>
    </row>
    <row r="117" spans="1:14" ht="12.75">
      <c r="A117" s="96"/>
      <c r="B117" s="109"/>
      <c r="C117" s="37"/>
      <c r="D117" s="34"/>
      <c r="E117" s="33"/>
      <c r="F117" s="34"/>
      <c r="G117" s="32"/>
      <c r="H117" s="33"/>
      <c r="I117" s="34"/>
      <c r="J117" s="32"/>
      <c r="L117" s="38"/>
      <c r="M117" s="9"/>
      <c r="N117" s="9"/>
    </row>
    <row r="118" spans="1:14" ht="12.75">
      <c r="A118" s="96"/>
      <c r="B118" s="109"/>
      <c r="C118" s="37"/>
      <c r="D118" s="34"/>
      <c r="E118" s="33"/>
      <c r="F118" s="34"/>
      <c r="G118" s="32"/>
      <c r="H118" s="33"/>
      <c r="I118" s="34"/>
      <c r="J118" s="32"/>
      <c r="L118" s="38"/>
      <c r="M118" s="9"/>
      <c r="N118" s="9"/>
    </row>
    <row r="119" spans="1:14" ht="12.75">
      <c r="A119" s="96"/>
      <c r="B119" s="109"/>
      <c r="C119" s="37"/>
      <c r="D119" s="34"/>
      <c r="E119" s="33"/>
      <c r="F119" s="34"/>
      <c r="G119" s="32"/>
      <c r="H119" s="33"/>
      <c r="I119" s="34"/>
      <c r="J119" s="32"/>
      <c r="L119" s="38"/>
      <c r="M119" s="9"/>
      <c r="N119" s="9"/>
    </row>
    <row r="120" spans="1:14" ht="12.75">
      <c r="A120" s="96"/>
      <c r="B120" s="109"/>
      <c r="C120" s="37"/>
      <c r="D120" s="34"/>
      <c r="E120" s="33"/>
      <c r="F120" s="34"/>
      <c r="G120" s="32"/>
      <c r="H120" s="33"/>
      <c r="I120" s="34"/>
      <c r="J120" s="32"/>
      <c r="L120" s="38"/>
      <c r="M120" s="9"/>
      <c r="N120" s="9"/>
    </row>
    <row r="121" spans="1:14" ht="12.75">
      <c r="A121" s="96"/>
      <c r="B121" s="109"/>
      <c r="C121" s="37"/>
      <c r="D121" s="34"/>
      <c r="E121" s="33"/>
      <c r="F121" s="34"/>
      <c r="G121" s="32"/>
      <c r="H121" s="33"/>
      <c r="I121" s="34"/>
      <c r="J121" s="32"/>
      <c r="L121" s="38"/>
      <c r="M121" s="9"/>
      <c r="N121" s="9"/>
    </row>
    <row r="122" spans="1:14" ht="12.75">
      <c r="A122" s="96"/>
      <c r="B122" s="109"/>
      <c r="C122" s="37"/>
      <c r="D122" s="34"/>
      <c r="E122" s="33"/>
      <c r="F122" s="34"/>
      <c r="G122" s="32"/>
      <c r="H122" s="33"/>
      <c r="I122" s="34"/>
      <c r="J122" s="32"/>
      <c r="L122" s="38"/>
      <c r="M122" s="9"/>
      <c r="N122" s="9"/>
    </row>
    <row r="123" spans="1:14" ht="12.75">
      <c r="A123" s="96"/>
      <c r="B123" s="109"/>
      <c r="C123" s="37"/>
      <c r="D123" s="34"/>
      <c r="E123" s="33"/>
      <c r="F123" s="34"/>
      <c r="G123" s="32"/>
      <c r="H123" s="33"/>
      <c r="I123" s="34"/>
      <c r="J123" s="32"/>
      <c r="L123" s="38"/>
      <c r="M123" s="9"/>
      <c r="N123" s="9"/>
    </row>
    <row r="124" spans="1:14" ht="12.75">
      <c r="A124" s="96"/>
      <c r="B124" s="109"/>
      <c r="C124" s="37"/>
      <c r="D124" s="34"/>
      <c r="E124" s="33"/>
      <c r="F124" s="34"/>
      <c r="G124" s="32"/>
      <c r="H124" s="33"/>
      <c r="I124" s="34"/>
      <c r="J124" s="32"/>
      <c r="L124" s="38"/>
      <c r="M124" s="9"/>
      <c r="N124" s="9"/>
    </row>
    <row r="125" spans="1:14" ht="12.75">
      <c r="A125" s="96"/>
      <c r="B125" s="109"/>
      <c r="C125" s="37"/>
      <c r="D125" s="34"/>
      <c r="E125" s="33"/>
      <c r="F125" s="34"/>
      <c r="G125" s="32"/>
      <c r="H125" s="33"/>
      <c r="I125" s="34"/>
      <c r="J125" s="32"/>
      <c r="L125" s="38"/>
      <c r="M125" s="9"/>
      <c r="N125" s="9"/>
    </row>
    <row r="126" spans="1:14" ht="12.75">
      <c r="A126" s="96"/>
      <c r="B126" s="109"/>
      <c r="C126" s="37"/>
      <c r="D126" s="34"/>
      <c r="E126" s="33"/>
      <c r="F126" s="34"/>
      <c r="G126" s="32"/>
      <c r="H126" s="33"/>
      <c r="I126" s="34"/>
      <c r="J126" s="32"/>
      <c r="L126" s="38"/>
      <c r="M126" s="9"/>
      <c r="N126" s="9"/>
    </row>
    <row r="127" spans="1:14" ht="12.75">
      <c r="A127" s="96"/>
      <c r="B127" s="109"/>
      <c r="C127" s="37"/>
      <c r="D127" s="34"/>
      <c r="E127" s="33"/>
      <c r="F127" s="34"/>
      <c r="G127" s="32"/>
      <c r="H127" s="33"/>
      <c r="I127" s="34"/>
      <c r="J127" s="32"/>
      <c r="L127" s="38"/>
      <c r="M127" s="9"/>
      <c r="N127" s="9"/>
    </row>
    <row r="128" spans="1:14" ht="12.75">
      <c r="A128" s="96"/>
      <c r="B128" s="109"/>
      <c r="C128" s="37"/>
      <c r="D128" s="34"/>
      <c r="E128" s="33"/>
      <c r="F128" s="34"/>
      <c r="G128" s="32"/>
      <c r="H128" s="33"/>
      <c r="I128" s="34"/>
      <c r="J128" s="32"/>
      <c r="L128" s="38"/>
      <c r="M128" s="9"/>
      <c r="N128" s="9"/>
    </row>
    <row r="129" spans="1:14" ht="12.75">
      <c r="A129" s="96"/>
      <c r="B129" s="109"/>
      <c r="C129" s="37"/>
      <c r="D129" s="34"/>
      <c r="E129" s="33"/>
      <c r="F129" s="34"/>
      <c r="G129" s="32"/>
      <c r="H129" s="33"/>
      <c r="I129" s="34"/>
      <c r="J129" s="32"/>
      <c r="L129" s="38"/>
      <c r="M129" s="9"/>
      <c r="N129" s="9"/>
    </row>
    <row r="130" spans="1:14" ht="12.75">
      <c r="A130" s="96"/>
      <c r="B130" s="109"/>
      <c r="C130" s="37"/>
      <c r="D130" s="34"/>
      <c r="E130" s="33"/>
      <c r="F130" s="34"/>
      <c r="G130" s="32"/>
      <c r="H130" s="33"/>
      <c r="I130" s="34"/>
      <c r="J130" s="32"/>
      <c r="L130" s="38"/>
      <c r="M130" s="9"/>
      <c r="N130" s="9"/>
    </row>
    <row r="131" spans="1:14" ht="12.75">
      <c r="A131" s="96"/>
      <c r="B131" s="109"/>
      <c r="C131" s="37"/>
      <c r="D131" s="34"/>
      <c r="E131" s="33"/>
      <c r="F131" s="34"/>
      <c r="G131" s="32"/>
      <c r="H131" s="33"/>
      <c r="I131" s="34"/>
      <c r="J131" s="32"/>
      <c r="L131" s="38"/>
      <c r="M131" s="9"/>
      <c r="N131" s="9"/>
    </row>
    <row r="132" spans="1:14" ht="12.75">
      <c r="A132" s="96"/>
      <c r="B132" s="109"/>
      <c r="C132" s="37"/>
      <c r="D132" s="34"/>
      <c r="E132" s="33"/>
      <c r="F132" s="34"/>
      <c r="G132" s="32"/>
      <c r="H132" s="33"/>
      <c r="I132" s="34"/>
      <c r="J132" s="32"/>
      <c r="L132" s="38"/>
      <c r="M132" s="9"/>
      <c r="N132" s="9"/>
    </row>
    <row r="133" spans="1:14" ht="12.75">
      <c r="A133" s="96"/>
      <c r="B133" s="109"/>
      <c r="C133" s="37"/>
      <c r="D133" s="34"/>
      <c r="E133" s="33"/>
      <c r="F133" s="34"/>
      <c r="G133" s="32"/>
      <c r="H133" s="33"/>
      <c r="I133" s="34"/>
      <c r="J133" s="32"/>
      <c r="L133" s="38"/>
      <c r="M133" s="9"/>
      <c r="N133" s="9"/>
    </row>
    <row r="134" spans="1:14" ht="12.75">
      <c r="A134" s="96"/>
      <c r="B134" s="109"/>
      <c r="C134" s="37"/>
      <c r="D134" s="34"/>
      <c r="E134" s="33"/>
      <c r="F134" s="34"/>
      <c r="G134" s="32"/>
      <c r="H134" s="33"/>
      <c r="I134" s="34"/>
      <c r="J134" s="32"/>
      <c r="L134" s="38"/>
      <c r="M134" s="9"/>
      <c r="N134" s="9"/>
    </row>
    <row r="135" spans="1:14" ht="12.75">
      <c r="A135" s="96"/>
      <c r="B135" s="109"/>
      <c r="C135" s="37"/>
      <c r="D135" s="34"/>
      <c r="E135" s="33"/>
      <c r="F135" s="34"/>
      <c r="G135" s="32"/>
      <c r="H135" s="33"/>
      <c r="I135" s="34"/>
      <c r="J135" s="32"/>
      <c r="L135" s="38"/>
      <c r="M135" s="9"/>
      <c r="N135" s="9"/>
    </row>
    <row r="136" spans="1:14" ht="12.75">
      <c r="A136" s="96"/>
      <c r="B136" s="109"/>
      <c r="C136" s="37"/>
      <c r="D136" s="34"/>
      <c r="E136" s="33"/>
      <c r="F136" s="34"/>
      <c r="G136" s="32"/>
      <c r="H136" s="33"/>
      <c r="I136" s="34"/>
      <c r="J136" s="32"/>
      <c r="L136" s="38"/>
      <c r="M136" s="9"/>
      <c r="N136" s="9"/>
    </row>
    <row r="137" spans="1:14" ht="12.75">
      <c r="A137" s="96"/>
      <c r="B137" s="109"/>
      <c r="C137" s="37"/>
      <c r="D137" s="34"/>
      <c r="E137" s="33"/>
      <c r="F137" s="34"/>
      <c r="G137" s="32"/>
      <c r="H137" s="33"/>
      <c r="I137" s="34"/>
      <c r="J137" s="32"/>
      <c r="L137" s="38"/>
      <c r="M137" s="9"/>
      <c r="N137" s="9"/>
    </row>
    <row r="138" spans="1:14" ht="12.75">
      <c r="A138" s="96"/>
      <c r="B138" s="109"/>
      <c r="C138" s="37"/>
      <c r="D138" s="34"/>
      <c r="E138" s="33"/>
      <c r="F138" s="34"/>
      <c r="G138" s="32"/>
      <c r="H138" s="33"/>
      <c r="I138" s="34"/>
      <c r="J138" s="32"/>
      <c r="L138" s="38"/>
      <c r="M138" s="9"/>
      <c r="N138" s="9"/>
    </row>
    <row r="139" spans="1:14" ht="12.75">
      <c r="A139" s="96"/>
      <c r="B139" s="109"/>
      <c r="C139" s="37"/>
      <c r="D139" s="34"/>
      <c r="E139" s="33"/>
      <c r="F139" s="34"/>
      <c r="G139" s="32"/>
      <c r="H139" s="33"/>
      <c r="I139" s="34"/>
      <c r="J139" s="32"/>
      <c r="L139" s="38"/>
      <c r="M139" s="9"/>
      <c r="N139" s="9"/>
    </row>
    <row r="140" spans="1:14" ht="12.75">
      <c r="A140" s="96"/>
      <c r="B140" s="109"/>
      <c r="C140" s="37"/>
      <c r="D140" s="34"/>
      <c r="E140" s="33"/>
      <c r="F140" s="34"/>
      <c r="G140" s="32"/>
      <c r="H140" s="33"/>
      <c r="I140" s="34"/>
      <c r="J140" s="32"/>
      <c r="L140" s="38"/>
      <c r="M140" s="9"/>
      <c r="N140" s="9"/>
    </row>
    <row r="141" spans="1:14" ht="12.75">
      <c r="A141" s="96"/>
      <c r="B141" s="109"/>
      <c r="C141" s="37"/>
      <c r="D141" s="34"/>
      <c r="E141" s="33"/>
      <c r="F141" s="34"/>
      <c r="G141" s="32"/>
      <c r="H141" s="33"/>
      <c r="I141" s="34"/>
      <c r="J141" s="32"/>
      <c r="L141" s="38"/>
      <c r="M141" s="9"/>
      <c r="N141" s="9"/>
    </row>
    <row r="142" spans="1:14" ht="12.75">
      <c r="A142" s="96"/>
      <c r="B142" s="109"/>
      <c r="C142" s="37"/>
      <c r="D142" s="34"/>
      <c r="E142" s="33"/>
      <c r="F142" s="34"/>
      <c r="G142" s="32"/>
      <c r="H142" s="33"/>
      <c r="I142" s="34"/>
      <c r="J142" s="32"/>
      <c r="L142" s="38"/>
      <c r="M142" s="9"/>
      <c r="N142" s="9"/>
    </row>
    <row r="143" spans="1:14" ht="12.75">
      <c r="A143" s="96"/>
      <c r="B143" s="109"/>
      <c r="C143" s="37"/>
      <c r="D143" s="34"/>
      <c r="E143" s="33"/>
      <c r="F143" s="34"/>
      <c r="G143" s="32"/>
      <c r="H143" s="33"/>
      <c r="I143" s="34"/>
      <c r="J143" s="32"/>
      <c r="L143" s="38"/>
      <c r="M143" s="9"/>
      <c r="N143" s="9"/>
    </row>
    <row r="144" spans="1:14" ht="12.75">
      <c r="A144" s="96"/>
      <c r="B144" s="109"/>
      <c r="C144" s="37"/>
      <c r="D144" s="34"/>
      <c r="E144" s="33"/>
      <c r="F144" s="34"/>
      <c r="G144" s="32"/>
      <c r="H144" s="33"/>
      <c r="I144" s="34"/>
      <c r="J144" s="32"/>
      <c r="L144" s="38"/>
      <c r="M144" s="9"/>
      <c r="N144" s="9"/>
    </row>
    <row r="145" spans="1:10" ht="12.75">
      <c r="A145" s="96"/>
      <c r="B145" s="109"/>
      <c r="C145" s="37"/>
      <c r="D145" s="34"/>
      <c r="E145" s="33"/>
      <c r="F145" s="34"/>
      <c r="G145" s="32"/>
      <c r="H145" s="33"/>
      <c r="I145" s="34"/>
      <c r="J145" s="32"/>
    </row>
    <row r="146" spans="1:10" ht="12.75">
      <c r="A146" s="96"/>
      <c r="B146" s="109"/>
      <c r="C146" s="37"/>
      <c r="D146" s="34"/>
      <c r="E146" s="33"/>
      <c r="F146" s="34"/>
      <c r="G146" s="32"/>
      <c r="H146" s="33"/>
      <c r="I146" s="34"/>
      <c r="J146" s="32"/>
    </row>
    <row r="147" spans="1:10" ht="12.75">
      <c r="A147" s="96"/>
      <c r="B147" s="109"/>
      <c r="C147" s="37"/>
      <c r="D147" s="34"/>
      <c r="E147" s="33"/>
      <c r="F147" s="34"/>
      <c r="G147" s="32"/>
      <c r="H147" s="33"/>
      <c r="I147" s="34"/>
      <c r="J147" s="32"/>
    </row>
    <row r="148" spans="1:10" ht="12.75">
      <c r="A148" s="96"/>
      <c r="B148" s="109"/>
      <c r="C148" s="37"/>
      <c r="D148" s="34"/>
      <c r="E148" s="33"/>
      <c r="F148" s="34"/>
      <c r="G148" s="32"/>
      <c r="H148" s="33"/>
      <c r="I148" s="34"/>
      <c r="J148" s="32"/>
    </row>
    <row r="149" spans="1:10" ht="12.75">
      <c r="A149" s="96"/>
      <c r="B149" s="109"/>
      <c r="C149" s="37"/>
      <c r="D149" s="34"/>
      <c r="E149" s="33"/>
      <c r="F149" s="34"/>
      <c r="G149" s="32"/>
      <c r="H149" s="33"/>
      <c r="I149" s="34"/>
      <c r="J149" s="32"/>
    </row>
    <row r="150" spans="1:10" ht="12.75">
      <c r="A150" s="96"/>
      <c r="B150" s="109"/>
      <c r="C150" s="37"/>
      <c r="D150" s="34"/>
      <c r="E150" s="33"/>
      <c r="F150" s="34"/>
      <c r="G150" s="32"/>
      <c r="H150" s="33"/>
      <c r="I150" s="34"/>
      <c r="J150" s="32"/>
    </row>
    <row r="151" spans="1:10" ht="12.75">
      <c r="A151" s="96"/>
      <c r="B151" s="109"/>
      <c r="C151" s="37"/>
      <c r="D151" s="34"/>
      <c r="E151" s="33"/>
      <c r="F151" s="34"/>
      <c r="G151" s="32"/>
      <c r="H151" s="33"/>
      <c r="I151" s="34"/>
      <c r="J151" s="32"/>
    </row>
    <row r="152" spans="1:10" ht="12.75">
      <c r="A152" s="96"/>
      <c r="B152" s="109"/>
      <c r="C152" s="37"/>
      <c r="D152" s="34"/>
      <c r="E152" s="33"/>
      <c r="F152" s="34"/>
      <c r="G152" s="32"/>
      <c r="H152" s="33"/>
      <c r="I152" s="34"/>
      <c r="J152" s="32"/>
    </row>
    <row r="153" spans="1:10" ht="12.75">
      <c r="A153" s="96"/>
      <c r="B153" s="109"/>
      <c r="C153" s="37"/>
      <c r="D153" s="34"/>
      <c r="E153" s="33"/>
      <c r="F153" s="34"/>
      <c r="G153" s="32"/>
      <c r="H153" s="33"/>
      <c r="I153" s="34"/>
      <c r="J153" s="32"/>
    </row>
    <row r="154" spans="1:10" ht="12.75">
      <c r="A154" s="96"/>
      <c r="B154" s="109"/>
      <c r="C154" s="37"/>
      <c r="D154" s="34"/>
      <c r="E154" s="33"/>
      <c r="F154" s="34"/>
      <c r="G154" s="32"/>
      <c r="H154" s="33"/>
      <c r="I154" s="34"/>
      <c r="J154" s="32"/>
    </row>
    <row r="155" spans="1:10" ht="12.75">
      <c r="A155" s="96"/>
      <c r="B155" s="109"/>
      <c r="C155" s="37"/>
      <c r="D155" s="34"/>
      <c r="E155" s="33"/>
      <c r="F155" s="34"/>
      <c r="G155" s="32"/>
      <c r="H155" s="33"/>
      <c r="I155" s="34"/>
      <c r="J155" s="32"/>
    </row>
    <row r="156" spans="1:10" ht="12.75">
      <c r="A156" s="96"/>
      <c r="B156" s="109"/>
      <c r="C156" s="37"/>
      <c r="D156" s="34"/>
      <c r="E156" s="33"/>
      <c r="F156" s="34"/>
      <c r="G156" s="32"/>
      <c r="H156" s="33"/>
      <c r="I156" s="34"/>
      <c r="J156" s="32"/>
    </row>
    <row r="157" spans="1:10" ht="12.75">
      <c r="A157" s="96"/>
      <c r="B157" s="109"/>
      <c r="C157" s="37"/>
      <c r="D157" s="34"/>
      <c r="E157" s="33"/>
      <c r="F157" s="34"/>
      <c r="G157" s="32"/>
      <c r="H157" s="33"/>
      <c r="I157" s="34"/>
      <c r="J157" s="32"/>
    </row>
    <row r="158" spans="1:10" ht="12.75">
      <c r="A158" s="96"/>
      <c r="B158" s="109"/>
      <c r="C158" s="37"/>
      <c r="D158" s="34"/>
      <c r="E158" s="33"/>
      <c r="F158" s="34"/>
      <c r="G158" s="32"/>
      <c r="H158" s="33"/>
      <c r="I158" s="34"/>
      <c r="J158" s="32"/>
    </row>
    <row r="159" spans="1:10" ht="12.75">
      <c r="A159" s="96"/>
      <c r="B159" s="109"/>
      <c r="C159" s="37"/>
      <c r="D159" s="34"/>
      <c r="E159" s="33"/>
      <c r="F159" s="34"/>
      <c r="G159" s="32"/>
      <c r="H159" s="33"/>
      <c r="I159" s="34"/>
      <c r="J159" s="32"/>
    </row>
    <row r="160" spans="1:10" ht="12.75">
      <c r="A160" s="96"/>
      <c r="B160" s="109"/>
      <c r="C160" s="37"/>
      <c r="D160" s="34"/>
      <c r="E160" s="33"/>
      <c r="F160" s="34"/>
      <c r="G160" s="32"/>
      <c r="H160" s="33"/>
      <c r="I160" s="34"/>
      <c r="J160" s="32"/>
    </row>
    <row r="161" spans="1:10" ht="12.75">
      <c r="A161" s="96"/>
      <c r="B161" s="109"/>
      <c r="C161" s="37"/>
      <c r="D161" s="34"/>
      <c r="E161" s="33"/>
      <c r="F161" s="34"/>
      <c r="G161" s="32"/>
      <c r="H161" s="33"/>
      <c r="I161" s="34"/>
      <c r="J161" s="32"/>
    </row>
    <row r="162" spans="1:10" ht="12.75">
      <c r="A162" s="96"/>
      <c r="B162" s="109"/>
      <c r="C162" s="37"/>
      <c r="D162" s="34"/>
      <c r="E162" s="33"/>
      <c r="F162" s="34"/>
      <c r="G162" s="32"/>
      <c r="H162" s="33"/>
      <c r="I162" s="34"/>
      <c r="J162" s="32"/>
    </row>
    <row r="163" spans="1:10" ht="12.75">
      <c r="A163" s="96"/>
      <c r="B163" s="109"/>
      <c r="C163" s="37"/>
      <c r="D163" s="34"/>
      <c r="E163" s="33"/>
      <c r="F163" s="34"/>
      <c r="G163" s="32"/>
      <c r="H163" s="33"/>
      <c r="I163" s="34"/>
      <c r="J163" s="32"/>
    </row>
    <row r="164" spans="1:10" ht="12.75">
      <c r="A164" s="96"/>
      <c r="B164" s="109"/>
      <c r="C164" s="37"/>
      <c r="D164" s="34"/>
      <c r="E164" s="33"/>
      <c r="F164" s="34"/>
      <c r="G164" s="32"/>
      <c r="H164" s="33"/>
      <c r="I164" s="34"/>
      <c r="J164" s="32"/>
    </row>
    <row r="165" spans="1:10" ht="12.75">
      <c r="A165" s="96"/>
      <c r="B165" s="109"/>
      <c r="C165" s="37"/>
      <c r="D165" s="34"/>
      <c r="E165" s="33"/>
      <c r="F165" s="34"/>
      <c r="G165" s="32"/>
      <c r="H165" s="33"/>
      <c r="I165" s="34"/>
      <c r="J165" s="32"/>
    </row>
    <row r="166" spans="1:10" ht="12.75">
      <c r="A166" s="96"/>
      <c r="B166" s="109"/>
      <c r="C166" s="37"/>
      <c r="D166" s="34"/>
      <c r="E166" s="33"/>
      <c r="F166" s="34"/>
      <c r="G166" s="32"/>
      <c r="H166" s="33"/>
      <c r="I166" s="34"/>
      <c r="J166" s="32"/>
    </row>
    <row r="167" spans="1:10" ht="12.75">
      <c r="A167" s="96"/>
      <c r="B167" s="109"/>
      <c r="C167" s="37"/>
      <c r="D167" s="34"/>
      <c r="E167" s="33"/>
      <c r="F167" s="34"/>
      <c r="G167" s="32"/>
      <c r="H167" s="33"/>
      <c r="I167" s="34"/>
      <c r="J167" s="32"/>
    </row>
    <row r="168" spans="1:10" ht="12.75">
      <c r="A168" s="96"/>
      <c r="B168" s="109"/>
      <c r="C168" s="37"/>
      <c r="D168" s="34"/>
      <c r="E168" s="33"/>
      <c r="F168" s="34"/>
      <c r="G168" s="32"/>
      <c r="H168" s="33"/>
      <c r="I168" s="34"/>
      <c r="J168" s="32"/>
    </row>
    <row r="169" spans="1:10" ht="12.75">
      <c r="A169" s="96"/>
      <c r="B169" s="109"/>
      <c r="C169" s="37"/>
      <c r="D169" s="34"/>
      <c r="E169" s="33"/>
      <c r="F169" s="34"/>
      <c r="G169" s="32"/>
      <c r="H169" s="33"/>
      <c r="I169" s="34"/>
      <c r="J169" s="32"/>
    </row>
    <row r="170" spans="1:10" ht="12.75">
      <c r="A170" s="96"/>
      <c r="B170" s="109"/>
      <c r="C170" s="37"/>
      <c r="D170" s="34"/>
      <c r="E170" s="33"/>
      <c r="F170" s="34"/>
      <c r="G170" s="32"/>
      <c r="H170" s="33"/>
      <c r="I170" s="34"/>
      <c r="J170" s="32"/>
    </row>
    <row r="171" spans="1:10" ht="12.75">
      <c r="A171" s="96"/>
      <c r="B171" s="109"/>
      <c r="C171" s="37"/>
      <c r="D171" s="34"/>
      <c r="E171" s="33"/>
      <c r="F171" s="34"/>
      <c r="G171" s="32"/>
      <c r="H171" s="33"/>
      <c r="I171" s="34"/>
      <c r="J171" s="32"/>
    </row>
    <row r="172" spans="1:10" ht="12.75">
      <c r="A172" s="96"/>
      <c r="B172" s="109"/>
      <c r="C172" s="37"/>
      <c r="D172" s="34"/>
      <c r="E172" s="33"/>
      <c r="F172" s="34"/>
      <c r="G172" s="32"/>
      <c r="H172" s="33"/>
      <c r="I172" s="34"/>
      <c r="J172" s="32"/>
    </row>
    <row r="173" spans="1:10" ht="12.75">
      <c r="A173" s="96"/>
      <c r="B173" s="109"/>
      <c r="C173" s="37"/>
      <c r="D173" s="34"/>
      <c r="E173" s="33"/>
      <c r="F173" s="34"/>
      <c r="G173" s="32"/>
      <c r="H173" s="33"/>
      <c r="I173" s="34"/>
      <c r="J173" s="32"/>
    </row>
    <row r="174" spans="1:10" ht="12.75">
      <c r="A174" s="96"/>
      <c r="B174" s="109"/>
      <c r="C174" s="37"/>
      <c r="D174" s="34"/>
      <c r="E174" s="33"/>
      <c r="F174" s="34"/>
      <c r="G174" s="32"/>
      <c r="H174" s="33"/>
      <c r="I174" s="34"/>
      <c r="J174" s="32"/>
    </row>
    <row r="175" spans="1:10" ht="12.75">
      <c r="A175" s="96"/>
      <c r="B175" s="109"/>
      <c r="C175" s="37"/>
      <c r="D175" s="34"/>
      <c r="E175" s="33"/>
      <c r="F175" s="34"/>
      <c r="G175" s="32"/>
      <c r="H175" s="33"/>
      <c r="I175" s="34"/>
      <c r="J175" s="32"/>
    </row>
    <row r="176" spans="1:10" ht="12.75">
      <c r="A176" s="96"/>
      <c r="B176" s="109"/>
      <c r="C176" s="37"/>
      <c r="D176" s="34"/>
      <c r="E176" s="33"/>
      <c r="F176" s="34"/>
      <c r="G176" s="32"/>
      <c r="H176" s="33"/>
      <c r="I176" s="34"/>
      <c r="J176" s="32"/>
    </row>
    <row r="177" spans="1:10" ht="12.75">
      <c r="A177" s="96"/>
      <c r="B177" s="109"/>
      <c r="C177" s="37"/>
      <c r="D177" s="34"/>
      <c r="E177" s="33"/>
      <c r="F177" s="34"/>
      <c r="G177" s="32"/>
      <c r="H177" s="33"/>
      <c r="I177" s="34"/>
      <c r="J177" s="32"/>
    </row>
    <row r="178" spans="1:10" ht="12.75">
      <c r="A178" s="96"/>
      <c r="B178" s="109"/>
      <c r="C178" s="37"/>
      <c r="D178" s="34"/>
      <c r="E178" s="33"/>
      <c r="F178" s="34"/>
      <c r="G178" s="32"/>
      <c r="H178" s="33"/>
      <c r="I178" s="34"/>
      <c r="J178" s="32"/>
    </row>
    <row r="179" spans="1:10" ht="12.75">
      <c r="A179" s="96"/>
      <c r="B179" s="109"/>
      <c r="C179" s="37"/>
      <c r="D179" s="34"/>
      <c r="E179" s="33"/>
      <c r="F179" s="34"/>
      <c r="G179" s="32"/>
      <c r="H179" s="33"/>
      <c r="I179" s="34"/>
      <c r="J179" s="32"/>
    </row>
    <row r="180" spans="1:10" ht="12.75">
      <c r="A180" s="96"/>
      <c r="B180" s="109"/>
      <c r="C180" s="37"/>
      <c r="D180" s="34"/>
      <c r="E180" s="33"/>
      <c r="F180" s="34"/>
      <c r="G180" s="32"/>
      <c r="H180" s="33"/>
      <c r="I180" s="34"/>
      <c r="J180" s="32"/>
    </row>
    <row r="181" spans="1:10" ht="12.75">
      <c r="A181" s="96"/>
      <c r="B181" s="109"/>
      <c r="C181" s="37"/>
      <c r="D181" s="34"/>
      <c r="E181" s="33"/>
      <c r="F181" s="34"/>
      <c r="G181" s="32"/>
      <c r="H181" s="33"/>
      <c r="I181" s="34"/>
      <c r="J181" s="32"/>
    </row>
    <row r="182" spans="1:10" ht="12.75">
      <c r="A182" s="96"/>
      <c r="B182" s="109"/>
      <c r="C182" s="37"/>
      <c r="D182" s="34"/>
      <c r="E182" s="33"/>
      <c r="F182" s="34"/>
      <c r="G182" s="32"/>
      <c r="H182" s="33"/>
      <c r="I182" s="34"/>
      <c r="J182" s="32"/>
    </row>
    <row r="183" spans="1:10" ht="12.75">
      <c r="A183" s="96"/>
      <c r="B183" s="109"/>
      <c r="C183" s="37"/>
      <c r="D183" s="34"/>
      <c r="E183" s="33"/>
      <c r="F183" s="34"/>
      <c r="G183" s="32"/>
      <c r="H183" s="33"/>
      <c r="I183" s="34"/>
      <c r="J183" s="32"/>
    </row>
    <row r="184" spans="1:10" ht="12.75">
      <c r="A184" s="96"/>
      <c r="B184" s="109"/>
      <c r="C184" s="37"/>
      <c r="D184" s="34"/>
      <c r="E184" s="33"/>
      <c r="F184" s="34"/>
      <c r="G184" s="32"/>
      <c r="H184" s="33"/>
      <c r="I184" s="34"/>
      <c r="J184" s="32"/>
    </row>
    <row r="185" spans="1:10" ht="12.75">
      <c r="A185" s="96"/>
      <c r="B185" s="109"/>
      <c r="C185" s="37"/>
      <c r="D185" s="34"/>
      <c r="E185" s="33"/>
      <c r="F185" s="34"/>
      <c r="G185" s="32"/>
      <c r="H185" s="33"/>
      <c r="I185" s="34"/>
      <c r="J185" s="32"/>
    </row>
    <row r="186" spans="1:10" ht="12.75">
      <c r="A186" s="96"/>
      <c r="B186" s="109"/>
      <c r="C186" s="37"/>
      <c r="D186" s="34"/>
      <c r="E186" s="33"/>
      <c r="F186" s="34"/>
      <c r="G186" s="32"/>
      <c r="H186" s="33"/>
      <c r="I186" s="34"/>
      <c r="J186" s="32"/>
    </row>
    <row r="187" spans="1:10" ht="12.75">
      <c r="A187" s="96"/>
      <c r="B187" s="109"/>
      <c r="C187" s="37"/>
      <c r="D187" s="34"/>
      <c r="E187" s="33"/>
      <c r="F187" s="34"/>
      <c r="G187" s="32"/>
      <c r="H187" s="33"/>
      <c r="I187" s="34"/>
      <c r="J187" s="32"/>
    </row>
    <row r="188" spans="1:10" ht="12.75">
      <c r="A188" s="96"/>
      <c r="B188" s="109"/>
      <c r="C188" s="37"/>
      <c r="D188" s="34"/>
      <c r="E188" s="33"/>
      <c r="F188" s="34"/>
      <c r="G188" s="32"/>
      <c r="H188" s="33"/>
      <c r="I188" s="34"/>
      <c r="J188" s="32"/>
    </row>
    <row r="189" spans="1:10" ht="12.75">
      <c r="A189" s="96"/>
      <c r="B189" s="109"/>
      <c r="C189" s="37"/>
      <c r="D189" s="34"/>
      <c r="E189" s="33"/>
      <c r="F189" s="34"/>
      <c r="G189" s="32"/>
      <c r="H189" s="33"/>
      <c r="I189" s="34"/>
      <c r="J189" s="32"/>
    </row>
    <row r="190" spans="1:10" ht="12.75">
      <c r="A190" s="96"/>
      <c r="B190" s="109"/>
      <c r="C190" s="37"/>
      <c r="D190" s="34"/>
      <c r="E190" s="33"/>
      <c r="F190" s="34"/>
      <c r="G190" s="32"/>
      <c r="H190" s="33"/>
      <c r="I190" s="34"/>
      <c r="J190" s="32"/>
    </row>
    <row r="191" spans="1:10" ht="12.75">
      <c r="A191" s="96"/>
      <c r="B191" s="109"/>
      <c r="C191" s="37"/>
      <c r="D191" s="34"/>
      <c r="E191" s="33"/>
      <c r="F191" s="34"/>
      <c r="G191" s="32"/>
      <c r="H191" s="33"/>
      <c r="I191" s="34"/>
      <c r="J191" s="32"/>
    </row>
    <row r="192" spans="1:10" ht="12.75">
      <c r="A192" s="96"/>
      <c r="B192" s="109"/>
      <c r="C192" s="37"/>
      <c r="D192" s="34"/>
      <c r="E192" s="33"/>
      <c r="F192" s="34"/>
      <c r="G192" s="32"/>
      <c r="H192" s="33"/>
      <c r="I192" s="34"/>
      <c r="J192" s="32"/>
    </row>
    <row r="193" spans="1:10" ht="12.75">
      <c r="A193" s="96"/>
      <c r="B193" s="109"/>
      <c r="C193" s="37"/>
      <c r="D193" s="34"/>
      <c r="E193" s="33"/>
      <c r="F193" s="34"/>
      <c r="G193" s="32"/>
      <c r="H193" s="33"/>
      <c r="I193" s="34"/>
      <c r="J193" s="32"/>
    </row>
    <row r="194" spans="1:10" ht="12.75">
      <c r="A194" s="96"/>
      <c r="B194" s="109"/>
      <c r="C194" s="37"/>
      <c r="D194" s="34"/>
      <c r="E194" s="33"/>
      <c r="F194" s="34"/>
      <c r="G194" s="32"/>
      <c r="H194" s="33"/>
      <c r="I194" s="34"/>
      <c r="J194" s="32"/>
    </row>
    <row r="195" spans="1:10" ht="12.75">
      <c r="A195" s="96"/>
      <c r="B195" s="109"/>
      <c r="C195" s="37"/>
      <c r="D195" s="34"/>
      <c r="E195" s="33"/>
      <c r="F195" s="34"/>
      <c r="G195" s="32"/>
      <c r="H195" s="33"/>
      <c r="I195" s="34"/>
      <c r="J195" s="32"/>
    </row>
    <row r="196" spans="1:10" ht="12.75">
      <c r="A196" s="96"/>
      <c r="B196" s="109"/>
      <c r="C196" s="37"/>
      <c r="D196" s="34"/>
      <c r="E196" s="33"/>
      <c r="F196" s="34"/>
      <c r="G196" s="32"/>
      <c r="H196" s="33"/>
      <c r="I196" s="34"/>
      <c r="J196" s="32"/>
    </row>
    <row r="197" spans="1:10" ht="12.75">
      <c r="A197" s="96"/>
      <c r="B197" s="109"/>
      <c r="C197" s="37"/>
      <c r="D197" s="34"/>
      <c r="E197" s="33"/>
      <c r="F197" s="34"/>
      <c r="G197" s="32"/>
      <c r="H197" s="33"/>
      <c r="I197" s="34"/>
      <c r="J197" s="32"/>
    </row>
    <row r="198" spans="1:10" ht="12.75">
      <c r="A198" s="96"/>
      <c r="B198" s="109"/>
      <c r="C198" s="37"/>
      <c r="D198" s="34"/>
      <c r="E198" s="33"/>
      <c r="F198" s="34"/>
      <c r="G198" s="32"/>
      <c r="H198" s="33"/>
      <c r="I198" s="34"/>
      <c r="J198" s="32"/>
    </row>
    <row r="199" spans="1:10" ht="12.75">
      <c r="A199" s="96"/>
      <c r="B199" s="109"/>
      <c r="C199" s="37"/>
      <c r="D199" s="34"/>
      <c r="E199" s="33"/>
      <c r="F199" s="34"/>
      <c r="G199" s="32"/>
      <c r="H199" s="33"/>
      <c r="I199" s="34"/>
      <c r="J199" s="32"/>
    </row>
    <row r="200" spans="1:10" ht="12.75">
      <c r="A200" s="96"/>
      <c r="B200" s="109"/>
      <c r="C200" s="37"/>
      <c r="D200" s="34"/>
      <c r="E200" s="33"/>
      <c r="F200" s="34"/>
      <c r="G200" s="32"/>
      <c r="H200" s="33"/>
      <c r="I200" s="34"/>
      <c r="J200" s="32"/>
    </row>
    <row r="201" spans="1:10" ht="12.75">
      <c r="A201" s="96"/>
      <c r="B201" s="109"/>
      <c r="C201" s="37"/>
      <c r="D201" s="34"/>
      <c r="E201" s="33"/>
      <c r="F201" s="34"/>
      <c r="G201" s="32"/>
      <c r="H201" s="33"/>
      <c r="I201" s="34"/>
      <c r="J201" s="32"/>
    </row>
    <row r="202" spans="1:10" ht="12.75">
      <c r="A202" s="96"/>
      <c r="B202" s="109"/>
      <c r="C202" s="37"/>
      <c r="D202" s="34"/>
      <c r="E202" s="33"/>
      <c r="F202" s="34"/>
      <c r="G202" s="32"/>
      <c r="H202" s="33"/>
      <c r="I202" s="34"/>
      <c r="J202" s="32"/>
    </row>
    <row r="203" spans="1:10" ht="12.75">
      <c r="A203" s="96"/>
      <c r="B203" s="109"/>
      <c r="C203" s="37"/>
      <c r="D203" s="34"/>
      <c r="E203" s="33"/>
      <c r="F203" s="34"/>
      <c r="G203" s="32"/>
      <c r="H203" s="33"/>
      <c r="I203" s="34"/>
      <c r="J203" s="32"/>
    </row>
    <row r="204" spans="1:10" ht="12.75">
      <c r="A204" s="96"/>
      <c r="B204" s="109"/>
      <c r="C204" s="37"/>
      <c r="D204" s="34"/>
      <c r="E204" s="33"/>
      <c r="F204" s="34"/>
      <c r="G204" s="32"/>
      <c r="H204" s="33"/>
      <c r="I204" s="34"/>
      <c r="J204" s="32"/>
    </row>
    <row r="205" spans="1:10" ht="12.75">
      <c r="A205" s="96"/>
      <c r="B205" s="109"/>
      <c r="C205" s="37"/>
      <c r="D205" s="34"/>
      <c r="E205" s="33"/>
      <c r="F205" s="34"/>
      <c r="G205" s="32"/>
      <c r="H205" s="33"/>
      <c r="I205" s="34"/>
      <c r="J205" s="32"/>
    </row>
    <row r="206" spans="1:10" ht="12.75">
      <c r="A206" s="96"/>
      <c r="B206" s="109"/>
      <c r="C206" s="37"/>
      <c r="D206" s="34"/>
      <c r="E206" s="33"/>
      <c r="F206" s="34"/>
      <c r="G206" s="32"/>
      <c r="H206" s="33"/>
      <c r="I206" s="34"/>
      <c r="J206" s="32"/>
    </row>
    <row r="207" spans="1:10" ht="12.75">
      <c r="A207" s="96"/>
      <c r="B207" s="109"/>
      <c r="C207" s="37"/>
      <c r="D207" s="34"/>
      <c r="E207" s="33"/>
      <c r="F207" s="34"/>
      <c r="G207" s="32"/>
      <c r="H207" s="33"/>
      <c r="I207" s="34"/>
      <c r="J207" s="32"/>
    </row>
    <row r="208" spans="1:10" ht="12.75">
      <c r="A208" s="96"/>
      <c r="B208" s="109"/>
      <c r="C208" s="37"/>
      <c r="D208" s="34"/>
      <c r="E208" s="33"/>
      <c r="F208" s="34"/>
      <c r="G208" s="32"/>
      <c r="H208" s="33"/>
      <c r="I208" s="34"/>
      <c r="J208" s="32"/>
    </row>
    <row r="209" spans="1:10" ht="12.75">
      <c r="A209" s="96"/>
      <c r="B209" s="109"/>
      <c r="C209" s="37"/>
      <c r="D209" s="34"/>
      <c r="E209" s="33"/>
      <c r="F209" s="34"/>
      <c r="G209" s="32"/>
      <c r="H209" s="33"/>
      <c r="I209" s="34"/>
      <c r="J209" s="32"/>
    </row>
    <row r="210" spans="1:10" ht="12.75">
      <c r="A210" s="96"/>
      <c r="B210" s="109"/>
      <c r="C210" s="37"/>
      <c r="D210" s="34"/>
      <c r="E210" s="33"/>
      <c r="F210" s="34"/>
      <c r="G210" s="32"/>
      <c r="H210" s="33"/>
      <c r="I210" s="34"/>
      <c r="J210" s="32"/>
    </row>
    <row r="211" spans="1:10" ht="12.75">
      <c r="A211" s="96"/>
      <c r="B211" s="109"/>
      <c r="C211" s="37"/>
      <c r="D211" s="34"/>
      <c r="E211" s="33"/>
      <c r="F211" s="34"/>
      <c r="G211" s="32"/>
      <c r="H211" s="33"/>
      <c r="I211" s="34"/>
      <c r="J211" s="32"/>
    </row>
    <row r="212" spans="1:10" ht="12.75">
      <c r="A212" s="96"/>
      <c r="B212" s="109"/>
      <c r="C212" s="37"/>
      <c r="D212" s="34"/>
      <c r="E212" s="33"/>
      <c r="F212" s="34"/>
      <c r="G212" s="32"/>
      <c r="H212" s="33"/>
      <c r="I212" s="34"/>
      <c r="J212" s="32"/>
    </row>
    <row r="213" spans="1:10" ht="12.75">
      <c r="A213" s="96"/>
      <c r="B213" s="109"/>
      <c r="C213" s="37"/>
      <c r="D213" s="34"/>
      <c r="E213" s="33"/>
      <c r="F213" s="34"/>
      <c r="G213" s="32"/>
      <c r="H213" s="33"/>
      <c r="I213" s="34"/>
      <c r="J213" s="32"/>
    </row>
    <row r="214" spans="1:10" ht="12.75">
      <c r="A214" s="96"/>
      <c r="B214" s="109"/>
      <c r="C214" s="37"/>
      <c r="D214" s="34"/>
      <c r="E214" s="33"/>
      <c r="F214" s="34"/>
      <c r="G214" s="32"/>
      <c r="H214" s="33"/>
      <c r="I214" s="34"/>
      <c r="J214" s="32"/>
    </row>
    <row r="215" spans="1:10" ht="12.75">
      <c r="A215" s="96"/>
      <c r="B215" s="109"/>
      <c r="C215" s="37"/>
      <c r="D215" s="34"/>
      <c r="E215" s="33"/>
      <c r="F215" s="34"/>
      <c r="G215" s="32"/>
      <c r="H215" s="33"/>
      <c r="I215" s="34"/>
      <c r="J215" s="32"/>
    </row>
    <row r="216" spans="1:10" ht="12.75">
      <c r="A216" s="96"/>
      <c r="B216" s="109"/>
      <c r="C216" s="37"/>
      <c r="D216" s="34"/>
      <c r="E216" s="33"/>
      <c r="F216" s="34"/>
      <c r="G216" s="32"/>
      <c r="H216" s="33"/>
      <c r="I216" s="34"/>
      <c r="J216" s="32"/>
    </row>
    <row r="217" spans="1:10" ht="12.75">
      <c r="A217" s="96"/>
      <c r="B217" s="109"/>
      <c r="C217" s="37"/>
      <c r="D217" s="34"/>
      <c r="E217" s="33"/>
      <c r="F217" s="34"/>
      <c r="G217" s="32"/>
      <c r="H217" s="33"/>
      <c r="I217" s="34"/>
      <c r="J217" s="32"/>
    </row>
    <row r="218" spans="1:10" ht="12.75">
      <c r="A218" s="96"/>
      <c r="B218" s="109"/>
      <c r="C218" s="37"/>
      <c r="D218" s="34"/>
      <c r="E218" s="33"/>
      <c r="F218" s="34"/>
      <c r="G218" s="32"/>
      <c r="H218" s="33"/>
      <c r="I218" s="34"/>
      <c r="J218" s="32"/>
    </row>
    <row r="219" spans="1:10" ht="12.75">
      <c r="A219" s="96"/>
      <c r="B219" s="109"/>
      <c r="C219" s="37"/>
      <c r="D219" s="34"/>
      <c r="E219" s="33"/>
      <c r="F219" s="34"/>
      <c r="G219" s="32"/>
      <c r="H219" s="33"/>
      <c r="I219" s="34"/>
      <c r="J219" s="32"/>
    </row>
    <row r="220" spans="1:10" ht="12.75">
      <c r="A220" s="96"/>
      <c r="B220" s="109"/>
      <c r="C220" s="37"/>
      <c r="D220" s="34"/>
      <c r="E220" s="33"/>
      <c r="F220" s="34"/>
      <c r="G220" s="32"/>
      <c r="H220" s="33"/>
      <c r="I220" s="34"/>
      <c r="J220" s="32"/>
    </row>
    <row r="221" spans="1:10" ht="12.75">
      <c r="A221" s="96"/>
      <c r="B221" s="109"/>
      <c r="C221" s="37"/>
      <c r="D221" s="34"/>
      <c r="E221" s="33"/>
      <c r="F221" s="34"/>
      <c r="G221" s="32"/>
      <c r="H221" s="33"/>
      <c r="I221" s="34"/>
      <c r="J221" s="32"/>
    </row>
    <row r="222" spans="1:10" ht="12.75">
      <c r="A222" s="96"/>
      <c r="B222" s="109"/>
      <c r="C222" s="37"/>
      <c r="D222" s="34"/>
      <c r="E222" s="33"/>
      <c r="F222" s="34"/>
      <c r="G222" s="32"/>
      <c r="H222" s="33"/>
      <c r="I222" s="34"/>
      <c r="J222" s="32"/>
    </row>
    <row r="223" spans="1:10" ht="12.75">
      <c r="A223" s="96"/>
      <c r="B223" s="109"/>
      <c r="C223" s="37"/>
      <c r="D223" s="34"/>
      <c r="E223" s="33"/>
      <c r="F223" s="34"/>
      <c r="G223" s="32"/>
      <c r="H223" s="33"/>
      <c r="I223" s="34"/>
      <c r="J223" s="32"/>
    </row>
    <row r="224" spans="1:10" ht="12.75">
      <c r="A224" s="96"/>
      <c r="B224" s="109"/>
      <c r="C224" s="37"/>
      <c r="D224" s="34"/>
      <c r="E224" s="33"/>
      <c r="F224" s="34"/>
      <c r="G224" s="32"/>
      <c r="H224" s="33"/>
      <c r="I224" s="34"/>
      <c r="J224" s="32"/>
    </row>
    <row r="225" spans="1:10" ht="12.75">
      <c r="A225" s="96"/>
      <c r="B225" s="109"/>
      <c r="C225" s="37"/>
      <c r="D225" s="34"/>
      <c r="E225" s="33"/>
      <c r="F225" s="34"/>
      <c r="G225" s="32"/>
      <c r="H225" s="33"/>
      <c r="I225" s="34"/>
      <c r="J225" s="32"/>
    </row>
    <row r="226" spans="1:10" ht="12.75">
      <c r="A226" s="96"/>
      <c r="B226" s="109"/>
      <c r="C226" s="37"/>
      <c r="D226" s="34"/>
      <c r="E226" s="33"/>
      <c r="F226" s="34"/>
      <c r="G226" s="32"/>
      <c r="H226" s="33"/>
      <c r="I226" s="34"/>
      <c r="J226" s="32"/>
    </row>
    <row r="227" spans="1:10" ht="12.75">
      <c r="A227" s="96"/>
      <c r="B227" s="109"/>
      <c r="C227" s="37"/>
      <c r="D227" s="34"/>
      <c r="E227" s="33"/>
      <c r="F227" s="34"/>
      <c r="G227" s="32"/>
      <c r="H227" s="33"/>
      <c r="I227" s="34"/>
      <c r="J227" s="32"/>
    </row>
    <row r="228" spans="1:10" ht="12.75">
      <c r="A228" s="96"/>
      <c r="B228" s="109"/>
      <c r="C228" s="37"/>
      <c r="D228" s="34"/>
      <c r="E228" s="33"/>
      <c r="F228" s="34"/>
      <c r="G228" s="32"/>
      <c r="H228" s="33"/>
      <c r="I228" s="34"/>
      <c r="J228" s="32"/>
    </row>
    <row r="229" spans="1:10" ht="12.75">
      <c r="A229" s="96"/>
      <c r="B229" s="109"/>
      <c r="C229" s="37"/>
      <c r="D229" s="34"/>
      <c r="E229" s="33"/>
      <c r="F229" s="34"/>
      <c r="G229" s="32"/>
      <c r="H229" s="33"/>
      <c r="I229" s="34"/>
      <c r="J229" s="32"/>
    </row>
    <row r="230" spans="1:10" ht="12.75">
      <c r="A230" s="96"/>
      <c r="B230" s="109"/>
      <c r="C230" s="37"/>
      <c r="D230" s="34"/>
      <c r="E230" s="33"/>
      <c r="F230" s="34"/>
      <c r="G230" s="32"/>
      <c r="H230" s="33"/>
      <c r="I230" s="34"/>
      <c r="J230" s="32"/>
    </row>
    <row r="231" spans="1:10" ht="12.75">
      <c r="A231" s="96"/>
      <c r="B231" s="109"/>
      <c r="C231" s="37"/>
      <c r="D231" s="34"/>
      <c r="E231" s="33"/>
      <c r="F231" s="34"/>
      <c r="G231" s="32"/>
      <c r="H231" s="33"/>
      <c r="I231" s="34"/>
      <c r="J231" s="32"/>
    </row>
    <row r="232" spans="1:10" ht="12.75">
      <c r="A232" s="96"/>
      <c r="B232" s="109"/>
      <c r="C232" s="37"/>
      <c r="D232" s="34"/>
      <c r="E232" s="33"/>
      <c r="F232" s="34"/>
      <c r="G232" s="32"/>
      <c r="H232" s="33"/>
      <c r="I232" s="34"/>
      <c r="J232" s="32"/>
    </row>
    <row r="233" spans="1:10" ht="12.75">
      <c r="A233" s="96"/>
      <c r="B233" s="109"/>
      <c r="C233" s="37"/>
      <c r="D233" s="34"/>
      <c r="E233" s="33"/>
      <c r="F233" s="34"/>
      <c r="G233" s="32"/>
      <c r="H233" s="33"/>
      <c r="I233" s="34"/>
      <c r="J233" s="32"/>
    </row>
    <row r="234" spans="1:10" ht="12.75">
      <c r="A234" s="96"/>
      <c r="B234" s="109"/>
      <c r="C234" s="37"/>
      <c r="D234" s="34"/>
      <c r="E234" s="33"/>
      <c r="F234" s="34"/>
      <c r="G234" s="32"/>
      <c r="H234" s="33"/>
      <c r="I234" s="34"/>
      <c r="J234" s="32"/>
    </row>
    <row r="235" spans="1:10" ht="12.75">
      <c r="A235" s="96"/>
      <c r="B235" s="109"/>
      <c r="C235" s="37"/>
      <c r="D235" s="34"/>
      <c r="E235" s="33"/>
      <c r="F235" s="34"/>
      <c r="G235" s="32"/>
      <c r="H235" s="33"/>
      <c r="I235" s="34"/>
      <c r="J235" s="32"/>
    </row>
    <row r="236" spans="1:10" ht="12.75">
      <c r="A236" s="96"/>
      <c r="B236" s="109"/>
      <c r="C236" s="37"/>
      <c r="D236" s="34"/>
      <c r="E236" s="33"/>
      <c r="F236" s="34"/>
      <c r="G236" s="32"/>
      <c r="H236" s="33"/>
      <c r="I236" s="34"/>
      <c r="J236" s="32"/>
    </row>
    <row r="237" spans="7:10" ht="12.75">
      <c r="G237" s="32"/>
      <c r="J237" s="32"/>
    </row>
    <row r="238" spans="7:10" ht="12.75">
      <c r="G238" s="32"/>
      <c r="J238" s="32"/>
    </row>
    <row r="239" spans="7:10" ht="12.75">
      <c r="G239" s="32"/>
      <c r="J239" s="32"/>
    </row>
    <row r="240" spans="7:10" ht="12.75">
      <c r="G240" s="32"/>
      <c r="J240" s="32"/>
    </row>
    <row r="241" spans="7:10" ht="12.75">
      <c r="G241" s="32"/>
      <c r="J241" s="32"/>
    </row>
    <row r="242" spans="7:10" ht="12.75">
      <c r="G242" s="32"/>
      <c r="J242" s="32"/>
    </row>
    <row r="243" spans="7:10" ht="12.75">
      <c r="G243" s="32"/>
      <c r="J243" s="32"/>
    </row>
    <row r="244" spans="7:10" ht="12.75">
      <c r="G244" s="32"/>
      <c r="J244" s="32"/>
    </row>
  </sheetData>
  <mergeCells count="2">
    <mergeCell ref="E2:G2"/>
    <mergeCell ref="H2:J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lroller</dc:creator>
  <cp:keywords/>
  <dc:description/>
  <cp:lastModifiedBy>lroller</cp:lastModifiedBy>
  <cp:lastPrinted>2011-09-20T14:04:04Z</cp:lastPrinted>
  <dcterms:created xsi:type="dcterms:W3CDTF">2011-09-16T08:26:45Z</dcterms:created>
  <dcterms:modified xsi:type="dcterms:W3CDTF">2011-09-20T14:08:56Z</dcterms:modified>
  <cp:category/>
  <cp:version/>
  <cp:contentType/>
  <cp:contentStatus/>
</cp:coreProperties>
</file>